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1"/>
  </bookViews>
  <sheets>
    <sheet name="Итоги квартала" sheetId="9" state="hidden" r:id="rId1"/>
    <sheet name="Эмиссия ЦБ (объемы)" sheetId="20" r:id="rId2"/>
    <sheet name="Эмитенты и выпуски (количество)" sheetId="22" r:id="rId3"/>
  </sheets>
  <calcPr calcId="125725"/>
</workbook>
</file>

<file path=xl/calcChain.xml><?xml version="1.0" encoding="utf-8"?>
<calcChain xmlns="http://schemas.openxmlformats.org/spreadsheetml/2006/main">
  <c r="C9" i="20"/>
  <c r="E7" i="22" l="1"/>
  <c r="E6"/>
  <c r="F7"/>
  <c r="F6"/>
  <c r="B5"/>
  <c r="E14"/>
  <c r="F14"/>
  <c r="D18"/>
  <c r="D17"/>
  <c r="D16"/>
  <c r="D15"/>
  <c r="D14"/>
  <c r="D13"/>
  <c r="D12"/>
  <c r="D10"/>
  <c r="D9"/>
  <c r="B11" i="20" l="1"/>
  <c r="B9" s="1"/>
  <c r="B15"/>
  <c r="C27" l="1"/>
  <c r="C33"/>
  <c r="B33"/>
  <c r="B27"/>
  <c r="E5" i="22" l="1"/>
  <c r="F5"/>
  <c r="C8"/>
  <c r="B8" l="1"/>
  <c r="E8"/>
  <c r="F8"/>
  <c r="G17"/>
  <c r="B5" i="20"/>
  <c r="D7"/>
  <c r="D6"/>
  <c r="D19"/>
  <c r="D21" l="1"/>
  <c r="G7" i="22" l="1"/>
  <c r="G6"/>
  <c r="G5"/>
  <c r="C20" i="20" l="1"/>
  <c r="B20"/>
  <c r="D37" l="1"/>
  <c r="D36"/>
  <c r="D35"/>
  <c r="D34"/>
  <c r="D32"/>
  <c r="D31"/>
  <c r="D30"/>
  <c r="D29"/>
  <c r="D28"/>
  <c r="D24"/>
  <c r="D23"/>
  <c r="D22"/>
  <c r="D20"/>
  <c r="D18"/>
  <c r="D17"/>
  <c r="D16"/>
  <c r="D14"/>
  <c r="D13"/>
  <c r="D11"/>
  <c r="D10"/>
  <c r="C8" l="1"/>
  <c r="G18" i="22"/>
  <c r="G16"/>
  <c r="G15"/>
  <c r="G13"/>
  <c r="G12"/>
  <c r="G10"/>
  <c r="G9"/>
  <c r="D7"/>
  <c r="D6"/>
  <c r="D27" i="20" l="1"/>
  <c r="D33"/>
  <c r="D8" i="22"/>
  <c r="D15" i="20"/>
  <c r="B26"/>
  <c r="C26"/>
  <c r="D26" l="1"/>
  <c r="B8"/>
  <c r="D8" s="1"/>
  <c r="D9"/>
  <c r="C5" i="22"/>
  <c r="C5" i="20"/>
  <c r="D5" s="1"/>
  <c r="D5" i="22" l="1"/>
  <c r="G14"/>
  <c r="G8"/>
</calcChain>
</file>

<file path=xl/sharedStrings.xml><?xml version="1.0" encoding="utf-8"?>
<sst xmlns="http://schemas.openxmlformats.org/spreadsheetml/2006/main" count="123" uniqueCount="69">
  <si>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</si>
  <si>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</si>
  <si>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</si>
  <si>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</si>
  <si>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</si>
  <si>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</si>
  <si>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</si>
  <si>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</si>
  <si>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</si>
  <si>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</si>
  <si>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</si>
  <si>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</si>
  <si>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</si>
  <si>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</si>
  <si>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</si>
  <si>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</si>
  <si>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</si>
  <si>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</si>
  <si>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</si>
  <si>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</si>
  <si>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</si>
  <si>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</si>
  <si>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</si>
  <si>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</si>
  <si>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</si>
  <si>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</si>
  <si>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</si>
  <si>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</si>
  <si>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</si>
  <si>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</si>
  <si>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</si>
  <si>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</si>
  <si>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</si>
  <si>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</si>
  <si>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>Объемы выпусков ценных бумаг в обращении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</si>
  <si>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</si>
  <si>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</si>
  <si>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</si>
  <si>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</si>
  <si>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</si>
  <si>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</si>
  <si>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</si>
  <si>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</si>
  <si>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</si>
  <si>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</si>
  <si>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</si>
  <si>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</si>
  <si>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</si>
  <si>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</si>
  <si>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</si>
  <si>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</si>
  <si>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</si>
  <si>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</si>
  <si>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</si>
  <si>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</si>
  <si>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</si>
  <si>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</si>
  <si>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Эмитенты и выпуски ценных бумаг в обращении</t>
  </si>
  <si>
    <t>Кол-во эмитентов, шт.</t>
  </si>
  <si>
    <t>Кол-во выпусков, шт.</t>
  </si>
  <si>
    <t>изм., %</t>
  </si>
  <si>
    <t>-</t>
  </si>
  <si>
    <t>Объем выпусков, тыс. рублей</t>
  </si>
  <si>
    <t>белорусские рубли</t>
  </si>
  <si>
    <t>по валюте номинала (в пересч. по курсу соотв. валюты на отч. дату):</t>
  </si>
  <si>
    <t>прочие, в т.ч.</t>
  </si>
  <si>
    <t>облигации ОАО "Банк развития Республики Беларусь"</t>
  </si>
  <si>
    <t>ОАО "Банк развития Республики Беларусь"</t>
  </si>
  <si>
    <t>по способу обеспечения: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</si>
</sst>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04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left" vertical="center" wrapText="1" readingOrder="1"/>
    </xf>
    <xf numFmtId="4" fontId="11" fillId="0" borderId="0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4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/>
    </xf>
    <xf numFmtId="0" fontId="11" fillId="0" borderId="0" xfId="0" applyFont="1"/>
    <xf numFmtId="4" fontId="11" fillId="0" borderId="0" xfId="0" applyNumberFormat="1" applyFont="1"/>
    <xf numFmtId="4" fontId="11" fillId="0" borderId="0" xfId="1" applyNumberFormat="1" applyFont="1"/>
    <xf numFmtId="4" fontId="16" fillId="0" borderId="2" xfId="0" applyNumberFormat="1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 readingOrder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21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 wrapText="1" readingOrder="1"/>
    </xf>
    <xf numFmtId="4" fontId="16" fillId="0" borderId="10" xfId="0" applyNumberFormat="1" applyFont="1" applyBorder="1" applyAlignment="1">
      <alignment horizontal="center" vertical="center" wrapText="1"/>
    </xf>
    <xf numFmtId="4" fontId="16" fillId="0" borderId="1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0" fontId="12" fillId="0" borderId="19" xfId="0" applyFont="1" applyBorder="1" applyAlignment="1">
      <alignment horizontal="left" vertical="center" wrapText="1" readingOrder="1"/>
    </xf>
    <xf numFmtId="4" fontId="12" fillId="0" borderId="20" xfId="0" applyNumberFormat="1" applyFont="1" applyBorder="1" applyAlignment="1">
      <alignment horizontal="center" vertical="center" wrapText="1"/>
    </xf>
    <xf numFmtId="4" fontId="11" fillId="0" borderId="9" xfId="0" applyNumberFormat="1" applyFont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left" vertical="center" wrapText="1" readingOrder="1"/>
    </xf>
    <xf numFmtId="4" fontId="11" fillId="5" borderId="6" xfId="0" applyNumberFormat="1" applyFont="1" applyFill="1" applyBorder="1" applyAlignment="1">
      <alignment horizontal="center" vertical="center" wrapText="1"/>
    </xf>
    <xf numFmtId="3" fontId="16" fillId="0" borderId="6" xfId="0" applyNumberFormat="1" applyFont="1" applyBorder="1" applyAlignment="1">
      <alignment horizontal="center" vertical="center" wrapText="1"/>
    </xf>
    <xf numFmtId="3" fontId="11" fillId="0" borderId="20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 readingOrder="1"/>
    </xf>
    <xf numFmtId="3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14" fontId="11" fillId="4" borderId="12" xfId="1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vertical="center"/>
    </xf>
    <xf numFmtId="4" fontId="11" fillId="0" borderId="22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6" fillId="0" borderId="3" xfId="0" applyNumberFormat="1" applyFont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 wrapText="1" readingOrder="1"/>
    </xf>
    <xf numFmtId="4" fontId="17" fillId="0" borderId="9" xfId="0" applyNumberFormat="1" applyFont="1" applyBorder="1" applyAlignment="1">
      <alignment horizontal="center" vertical="center" wrapText="1"/>
    </xf>
    <xf numFmtId="4" fontId="16" fillId="0" borderId="23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left" vertical="center" wrapText="1" readingOrder="1"/>
    </xf>
    <xf numFmtId="4" fontId="12" fillId="0" borderId="9" xfId="0" applyNumberFormat="1" applyFont="1" applyBorder="1" applyAlignment="1">
      <alignment horizontal="center" vertical="center" wrapText="1"/>
    </xf>
    <xf numFmtId="4" fontId="11" fillId="0" borderId="2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6" fillId="0" borderId="18" xfId="0" applyNumberFormat="1" applyFont="1" applyBorder="1" applyAlignment="1">
      <alignment horizontal="center" vertical="center" wrapText="1"/>
    </xf>
    <xf numFmtId="3" fontId="12" fillId="0" borderId="20" xfId="0" applyNumberFormat="1" applyFont="1" applyBorder="1" applyAlignment="1">
      <alignment horizontal="center" vertical="center" wrapText="1"/>
    </xf>
    <xf numFmtId="4" fontId="12" fillId="0" borderId="21" xfId="0" applyNumberFormat="1" applyFont="1" applyBorder="1" applyAlignment="1">
      <alignment horizontal="center" vertical="center" wrapText="1"/>
    </xf>
    <xf numFmtId="3" fontId="17" fillId="0" borderId="9" xfId="0" applyNumberFormat="1" applyFont="1" applyBorder="1" applyAlignment="1">
      <alignment horizontal="center" vertical="center" wrapText="1"/>
    </xf>
    <xf numFmtId="4" fontId="17" fillId="0" borderId="23" xfId="0" applyNumberFormat="1" applyFont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right" vertical="center"/>
    </xf>
    <xf numFmtId="0" fontId="12" fillId="0" borderId="19" xfId="0" applyFont="1" applyBorder="1" applyAlignment="1">
      <alignment horizontal="right" vertical="center" wrapText="1" indent="1" readingOrder="1"/>
    </xf>
    <xf numFmtId="3" fontId="17" fillId="0" borderId="1" xfId="0" applyNumberFormat="1" applyFont="1" applyFill="1" applyBorder="1" applyAlignment="1">
      <alignment horizontal="center" vertical="center" wrapText="1"/>
    </xf>
    <xf numFmtId="3" fontId="12" fillId="0" borderId="20" xfId="0" applyNumberFormat="1" applyFont="1" applyFill="1" applyBorder="1" applyAlignment="1">
      <alignment horizontal="center" vertical="center" wrapText="1"/>
    </xf>
    <xf numFmtId="3" fontId="17" fillId="0" borderId="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/>
    <xf numFmtId="3" fontId="16" fillId="0" borderId="1" xfId="0" applyNumberFormat="1" applyFont="1" applyFill="1" applyBorder="1" applyAlignment="1">
      <alignment horizontal="center" vertical="center" wrapText="1"/>
    </xf>
    <xf numFmtId="4" fontId="17" fillId="0" borderId="9" xfId="0" applyNumberFormat="1" applyFont="1" applyFill="1" applyBorder="1" applyAlignment="1">
      <alignment horizontal="center" vertical="center" wrapText="1"/>
    </xf>
    <xf numFmtId="4" fontId="12" fillId="0" borderId="9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vertical="top"/>
    </xf>
    <xf numFmtId="4" fontId="11" fillId="0" borderId="0" xfId="0" applyNumberFormat="1" applyFont="1" applyFill="1" applyAlignment="1">
      <alignment vertical="top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7" xfId="0" applyFont="1" applyFill="1" applyBorder="1" applyAlignment="1">
      <alignment horizontal="center" vertical="center" wrapText="1" readingOrder="1"/>
    </xf>
    <xf numFmtId="0" fontId="11" fillId="4" borderId="11" xfId="0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  <xf numFmtId="4" fontId="11" fillId="4" borderId="14" xfId="0" applyNumberFormat="1" applyFont="1" applyFill="1" applyBorder="1" applyAlignment="1">
      <alignment horizontal="center" vertical="center" wrapText="1" readingOrder="1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94" t="s">
        <v>1</v>
      </c>
      <c r="B1" s="96" t="s">
        <v>5</v>
      </c>
      <c r="C1" s="96"/>
      <c r="D1" s="10" t="s">
        <v>0</v>
      </c>
      <c r="E1" s="94" t="s">
        <v>1</v>
      </c>
      <c r="F1" s="96" t="s">
        <v>24</v>
      </c>
      <c r="G1" s="96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95"/>
      <c r="B2" s="5"/>
      <c r="C2" s="5"/>
      <c r="D2" s="11" t="s">
        <v>27</v>
      </c>
      <c r="E2" s="95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</sheetPr>
  <dimension ref="A1:BE146"/>
  <sheetViews>
    <sheetView tabSelected="1" zoomScale="90" zoomScaleNormal="90" zoomScaleSheetLayoutView="115" workbookViewId="0">
      <selection activeCell="I31" sqref="I31"/>
    </sheetView>
  </sheetViews>
  <sheetFormatPr defaultColWidth="9.140625" defaultRowHeight="15.75"/>
  <cols>
    <col min="1" max="1" width="69" style="38" customWidth="1"/>
    <col min="2" max="2" width="18.7109375" style="38" customWidth="1"/>
    <col min="3" max="3" width="18.7109375" style="40" customWidth="1"/>
    <col min="4" max="4" width="14.28515625" style="39" customWidth="1"/>
    <col min="5" max="5" width="2.140625" style="35" customWidth="1"/>
    <col min="6" max="6" width="2" style="35" customWidth="1"/>
    <col min="7" max="7" width="16" style="35" customWidth="1"/>
    <col min="8" max="8" width="17.85546875" style="35" customWidth="1"/>
    <col min="9" max="9" width="18.5703125" style="35" customWidth="1"/>
    <col min="10" max="10" width="12.28515625" style="35" customWidth="1"/>
    <col min="11" max="11" width="16.85546875" style="35" customWidth="1"/>
    <col min="12" max="57" width="9.140625" style="35" customWidth="1"/>
    <col min="58" max="16384" width="9.140625" style="38"/>
  </cols>
  <sheetData>
    <row r="1" spans="1:57">
      <c r="A1" s="97" t="s">
        <v>34</v>
      </c>
      <c r="B1" s="97"/>
      <c r="C1" s="97"/>
      <c r="D1" s="97"/>
    </row>
    <row r="2" spans="1:57" ht="16.5" thickBot="1"/>
    <row r="3" spans="1:57" s="26" customFormat="1" ht="20.100000000000001" customHeight="1" thickBot="1">
      <c r="A3" s="98" t="s">
        <v>35</v>
      </c>
      <c r="B3" s="100" t="s">
        <v>62</v>
      </c>
      <c r="C3" s="101"/>
      <c r="D3" s="102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</row>
    <row r="4" spans="1:57" s="26" customFormat="1" ht="20.100000000000001" customHeight="1" thickBot="1">
      <c r="A4" s="99"/>
      <c r="B4" s="63">
        <v>42795</v>
      </c>
      <c r="C4" s="63">
        <v>43160</v>
      </c>
      <c r="D4" s="103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</row>
    <row r="5" spans="1:57" s="26" customFormat="1" ht="20.100000000000001" customHeight="1">
      <c r="A5" s="29" t="s">
        <v>36</v>
      </c>
      <c r="B5" s="30">
        <f>SUM(B6:B7)</f>
        <v>29932090.938000001</v>
      </c>
      <c r="C5" s="30">
        <f>SUM(C6:C7)</f>
        <v>31226174.614</v>
      </c>
      <c r="D5" s="77">
        <f>(C5-B5)/B5*100</f>
        <v>4.3233988520230886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</row>
    <row r="6" spans="1:57" s="26" customFormat="1" ht="20.100000000000001" customHeight="1">
      <c r="A6" s="15" t="s">
        <v>29</v>
      </c>
      <c r="B6" s="32">
        <v>27153156.842</v>
      </c>
      <c r="C6" s="32">
        <v>28255801.897999998</v>
      </c>
      <c r="D6" s="33">
        <f t="shared" ref="D6:D7" si="0">(C6-B6)/B6*100</f>
        <v>4.060835586875287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</row>
    <row r="7" spans="1:57" s="26" customFormat="1" ht="20.100000000000001" customHeight="1" thickBot="1">
      <c r="A7" s="27" t="s">
        <v>30</v>
      </c>
      <c r="B7" s="52">
        <v>2778934.0959999999</v>
      </c>
      <c r="C7" s="52">
        <v>2970372.716</v>
      </c>
      <c r="D7" s="75">
        <f t="shared" si="0"/>
        <v>6.8889226367605128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</row>
    <row r="8" spans="1:57" ht="20.100000000000001" customHeight="1" thickBot="1">
      <c r="A8" s="45" t="s">
        <v>37</v>
      </c>
      <c r="B8" s="46">
        <f>B9</f>
        <v>15028413.408</v>
      </c>
      <c r="C8" s="46">
        <f>C9</f>
        <v>16881247.844999999</v>
      </c>
      <c r="D8" s="47">
        <f t="shared" ref="D8:D19" si="1">(C8-B8)/B8*100</f>
        <v>12.328875887947618</v>
      </c>
      <c r="E8" s="34"/>
    </row>
    <row r="9" spans="1:57" ht="20.100000000000001" customHeight="1">
      <c r="A9" s="53" t="s">
        <v>40</v>
      </c>
      <c r="B9" s="54">
        <f>SUM(B10,B11,B15)</f>
        <v>15028413.408</v>
      </c>
      <c r="C9" s="54">
        <f>SUM(C10,C11,C15)</f>
        <v>16881247.844999999</v>
      </c>
      <c r="D9" s="68">
        <f t="shared" si="1"/>
        <v>12.328875887947618</v>
      </c>
      <c r="E9" s="34"/>
    </row>
    <row r="10" spans="1:57" ht="20.100000000000001" customHeight="1">
      <c r="A10" s="15" t="s">
        <v>17</v>
      </c>
      <c r="B10" s="32">
        <v>2336282.0269999998</v>
      </c>
      <c r="C10" s="32">
        <v>3462596.824</v>
      </c>
      <c r="D10" s="33">
        <f t="shared" si="1"/>
        <v>48.209710299671812</v>
      </c>
    </row>
    <row r="11" spans="1:57" ht="20.100000000000001" customHeight="1">
      <c r="A11" s="15" t="s">
        <v>32</v>
      </c>
      <c r="B11" s="32">
        <f>SUM(B12:B14)</f>
        <v>6328913.426</v>
      </c>
      <c r="C11" s="32">
        <v>7086917.8909999998</v>
      </c>
      <c r="D11" s="33">
        <f t="shared" si="1"/>
        <v>11.976849957940946</v>
      </c>
    </row>
    <row r="12" spans="1:57" ht="20.100000000000001" customHeight="1">
      <c r="A12" s="49" t="s">
        <v>39</v>
      </c>
      <c r="B12" s="48">
        <v>0</v>
      </c>
      <c r="C12" s="48">
        <v>0</v>
      </c>
      <c r="D12" s="33" t="s">
        <v>61</v>
      </c>
    </row>
    <row r="13" spans="1:57" ht="20.100000000000001" customHeight="1">
      <c r="A13" s="49" t="s">
        <v>38</v>
      </c>
      <c r="B13" s="48">
        <v>210000</v>
      </c>
      <c r="C13" s="48">
        <v>10000</v>
      </c>
      <c r="D13" s="76">
        <f t="shared" si="1"/>
        <v>-95.238095238095227</v>
      </c>
      <c r="K13" s="83"/>
    </row>
    <row r="14" spans="1:57" ht="20.100000000000001" customHeight="1">
      <c r="A14" s="59" t="s">
        <v>41</v>
      </c>
      <c r="B14" s="61">
        <v>6118913.426</v>
      </c>
      <c r="C14" s="61">
        <v>7076917.8909999998</v>
      </c>
      <c r="D14" s="67">
        <f t="shared" si="1"/>
        <v>15.656447449138986</v>
      </c>
      <c r="I14" s="34"/>
      <c r="K14" s="83"/>
    </row>
    <row r="15" spans="1:57" ht="20.100000000000001" customHeight="1">
      <c r="A15" s="15" t="s">
        <v>33</v>
      </c>
      <c r="B15" s="32">
        <f>SUM(B16:B18)</f>
        <v>6363217.9550000001</v>
      </c>
      <c r="C15" s="32">
        <v>6331733.1299999999</v>
      </c>
      <c r="D15" s="33">
        <f t="shared" si="1"/>
        <v>-0.49479406838894274</v>
      </c>
      <c r="K15" s="83"/>
    </row>
    <row r="16" spans="1:57" ht="20.100000000000001" customHeight="1">
      <c r="A16" s="49" t="s">
        <v>39</v>
      </c>
      <c r="B16" s="48">
        <v>1126760</v>
      </c>
      <c r="C16" s="48">
        <v>513279</v>
      </c>
      <c r="D16" s="76">
        <f t="shared" si="1"/>
        <v>-54.446465973232982</v>
      </c>
      <c r="K16" s="83"/>
    </row>
    <row r="17" spans="1:10" ht="20.100000000000001" customHeight="1">
      <c r="A17" s="49" t="s">
        <v>42</v>
      </c>
      <c r="B17" s="82">
        <v>273583.52</v>
      </c>
      <c r="C17" s="48">
        <v>421640.05599999998</v>
      </c>
      <c r="D17" s="76">
        <f t="shared" si="1"/>
        <v>54.117490702656347</v>
      </c>
    </row>
    <row r="18" spans="1:10" ht="20.100000000000001" customHeight="1">
      <c r="A18" s="70" t="s">
        <v>65</v>
      </c>
      <c r="B18" s="90">
        <v>4962874.4350000005</v>
      </c>
      <c r="C18" s="71">
        <v>5396814.074</v>
      </c>
      <c r="D18" s="72">
        <f>(C18-B18)/B18*100</f>
        <v>8.7437158582876666</v>
      </c>
    </row>
    <row r="19" spans="1:10" ht="20.100000000000001" customHeight="1" thickBot="1">
      <c r="A19" s="73" t="s">
        <v>66</v>
      </c>
      <c r="B19" s="91">
        <v>2376553.7000000002</v>
      </c>
      <c r="C19" s="74">
        <v>2451423.4909999999</v>
      </c>
      <c r="D19" s="76">
        <f t="shared" si="1"/>
        <v>3.1503513259557199</v>
      </c>
    </row>
    <row r="20" spans="1:10" ht="20.100000000000001" customHeight="1">
      <c r="A20" s="53" t="s">
        <v>64</v>
      </c>
      <c r="B20" s="54">
        <f>SUM(B21:B25)</f>
        <v>15028413.407999998</v>
      </c>
      <c r="C20" s="54">
        <f>SUM(C21:C25)</f>
        <v>16881247.848000001</v>
      </c>
      <c r="D20" s="68">
        <f>(C20-B20)/B20*100</f>
        <v>12.328875907909834</v>
      </c>
    </row>
    <row r="21" spans="1:10" ht="20.100000000000001" customHeight="1">
      <c r="A21" s="64" t="s">
        <v>63</v>
      </c>
      <c r="B21" s="32">
        <v>7610701.8700000001</v>
      </c>
      <c r="C21" s="32">
        <v>8310218.8059999999</v>
      </c>
      <c r="D21" s="33">
        <f>(C21-B21)/B21*100</f>
        <v>9.1912276679417442</v>
      </c>
    </row>
    <row r="22" spans="1:10" ht="20.100000000000001" customHeight="1">
      <c r="A22" s="15" t="s">
        <v>43</v>
      </c>
      <c r="B22" s="32">
        <v>5581655.0429999996</v>
      </c>
      <c r="C22" s="32">
        <v>6102823.9100000001</v>
      </c>
      <c r="D22" s="33">
        <f>(C22-B22)/B22*100</f>
        <v>9.3371744220131063</v>
      </c>
      <c r="G22" s="83"/>
      <c r="H22" s="83"/>
      <c r="I22" s="83"/>
      <c r="J22" s="83"/>
    </row>
    <row r="23" spans="1:10" ht="20.100000000000001" customHeight="1">
      <c r="A23" s="15" t="s">
        <v>44</v>
      </c>
      <c r="B23" s="32">
        <v>1528733.42</v>
      </c>
      <c r="C23" s="32">
        <v>1935455.07</v>
      </c>
      <c r="D23" s="33">
        <f>(C23-B23)/B23*100</f>
        <v>26.605138912970201</v>
      </c>
    </row>
    <row r="24" spans="1:10" ht="20.100000000000001" customHeight="1">
      <c r="A24" s="15" t="s">
        <v>45</v>
      </c>
      <c r="B24" s="32">
        <v>307323.07500000001</v>
      </c>
      <c r="C24" s="32">
        <v>532750.06200000003</v>
      </c>
      <c r="D24" s="33">
        <f>(C24-B24)/B24*100</f>
        <v>73.351793385511328</v>
      </c>
    </row>
    <row r="25" spans="1:10" ht="20.100000000000001" customHeight="1" thickBot="1">
      <c r="A25" s="27" t="s">
        <v>55</v>
      </c>
      <c r="B25" s="32">
        <v>0</v>
      </c>
      <c r="C25" s="32">
        <v>0</v>
      </c>
      <c r="D25" s="44" t="s">
        <v>61</v>
      </c>
    </row>
    <row r="26" spans="1:10" ht="20.100000000000001" customHeight="1">
      <c r="A26" s="53" t="s">
        <v>68</v>
      </c>
      <c r="B26" s="54">
        <f>SUM(B27,B33)</f>
        <v>15028413.408</v>
      </c>
      <c r="C26" s="54">
        <f>SUM(C27,C33)</f>
        <v>16881247.844999999</v>
      </c>
      <c r="D26" s="68">
        <f t="shared" ref="D26:D37" si="2">(C26-B26)/B26*100</f>
        <v>12.328875887947618</v>
      </c>
    </row>
    <row r="27" spans="1:10" ht="20.100000000000001" customHeight="1">
      <c r="A27" s="15" t="s">
        <v>46</v>
      </c>
      <c r="B27" s="32">
        <f>SUM(B28:B32)</f>
        <v>4349001.4230000004</v>
      </c>
      <c r="C27" s="32">
        <f>SUM(C28:C32)</f>
        <v>3845984.26</v>
      </c>
      <c r="D27" s="33">
        <f t="shared" si="2"/>
        <v>-11.566268071096939</v>
      </c>
    </row>
    <row r="28" spans="1:10" ht="20.100000000000001" customHeight="1">
      <c r="A28" s="49" t="s">
        <v>31</v>
      </c>
      <c r="B28" s="48">
        <v>1979377.0319999999</v>
      </c>
      <c r="C28" s="48">
        <v>1825677.6329999999</v>
      </c>
      <c r="D28" s="76">
        <f t="shared" si="2"/>
        <v>-7.7650390256725972</v>
      </c>
    </row>
    <row r="29" spans="1:10" ht="20.100000000000001" customHeight="1">
      <c r="A29" s="49" t="s">
        <v>47</v>
      </c>
      <c r="B29" s="48">
        <v>1116054.6540000001</v>
      </c>
      <c r="C29" s="48">
        <v>1228378.047</v>
      </c>
      <c r="D29" s="76">
        <f t="shared" si="2"/>
        <v>10.064327279800036</v>
      </c>
    </row>
    <row r="30" spans="1:10" ht="20.100000000000001" customHeight="1">
      <c r="A30" s="49" t="s">
        <v>48</v>
      </c>
      <c r="B30" s="48">
        <v>4383.0600000000004</v>
      </c>
      <c r="C30" s="48">
        <v>0</v>
      </c>
      <c r="D30" s="76">
        <f t="shared" si="2"/>
        <v>-100</v>
      </c>
    </row>
    <row r="31" spans="1:10" ht="20.100000000000001" customHeight="1">
      <c r="A31" s="49" t="s">
        <v>49</v>
      </c>
      <c r="B31" s="48">
        <v>1039186.677</v>
      </c>
      <c r="C31" s="48">
        <v>781928.58</v>
      </c>
      <c r="D31" s="76">
        <f t="shared" si="2"/>
        <v>-24.755715473823386</v>
      </c>
    </row>
    <row r="32" spans="1:10" ht="20.100000000000001" customHeight="1">
      <c r="A32" s="49" t="s">
        <v>56</v>
      </c>
      <c r="B32" s="48">
        <v>210000</v>
      </c>
      <c r="C32" s="48">
        <v>10000</v>
      </c>
      <c r="D32" s="76">
        <f t="shared" si="2"/>
        <v>-95.238095238095227</v>
      </c>
    </row>
    <row r="33" spans="1:57" ht="20.100000000000001" customHeight="1">
      <c r="A33" s="15" t="s">
        <v>50</v>
      </c>
      <c r="B33" s="32">
        <f>SUM(B34:B37)</f>
        <v>10679411.984999999</v>
      </c>
      <c r="C33" s="32">
        <f>SUM(C34:C37)</f>
        <v>13035263.585000001</v>
      </c>
      <c r="D33" s="33">
        <f t="shared" si="2"/>
        <v>22.059750137076499</v>
      </c>
    </row>
    <row r="34" spans="1:57" ht="20.100000000000001" customHeight="1">
      <c r="A34" s="49" t="s">
        <v>51</v>
      </c>
      <c r="B34" s="48">
        <v>3855278.5759999999</v>
      </c>
      <c r="C34" s="48">
        <v>5145735.5410000002</v>
      </c>
      <c r="D34" s="76">
        <f t="shared" si="2"/>
        <v>33.472470006017026</v>
      </c>
    </row>
    <row r="35" spans="1:57" ht="20.100000000000001" customHeight="1">
      <c r="A35" s="49" t="s">
        <v>53</v>
      </c>
      <c r="B35" s="48">
        <v>649932.4</v>
      </c>
      <c r="C35" s="48">
        <v>442443.2</v>
      </c>
      <c r="D35" s="76">
        <f t="shared" si="2"/>
        <v>-31.924735557113326</v>
      </c>
    </row>
    <row r="36" spans="1:57" ht="20.100000000000001" customHeight="1">
      <c r="A36" s="49" t="s">
        <v>52</v>
      </c>
      <c r="B36" s="48">
        <v>1126760</v>
      </c>
      <c r="C36" s="48">
        <v>513279</v>
      </c>
      <c r="D36" s="76">
        <f t="shared" si="2"/>
        <v>-54.446465973232982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</row>
    <row r="37" spans="1:57" ht="20.100000000000001" customHeight="1" thickBot="1">
      <c r="A37" s="50" t="s">
        <v>54</v>
      </c>
      <c r="B37" s="51">
        <v>5047441.0089999996</v>
      </c>
      <c r="C37" s="51">
        <v>6933805.8439999996</v>
      </c>
      <c r="D37" s="79">
        <f t="shared" si="2"/>
        <v>37.37269700896865</v>
      </c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</row>
    <row r="38" spans="1:57" ht="20.100000000000001" customHeight="1">
      <c r="C38" s="39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</row>
    <row r="39" spans="1:57" ht="20.100000000000001" customHeight="1">
      <c r="C39" s="39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</row>
    <row r="40" spans="1:57" ht="20.100000000000001" customHeight="1">
      <c r="C40" s="39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</row>
    <row r="41" spans="1:57" ht="20.100000000000001" customHeight="1">
      <c r="B41" s="39"/>
      <c r="C41" s="39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</row>
    <row r="42" spans="1:57" ht="20.100000000000001" customHeight="1">
      <c r="C42" s="39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</row>
    <row r="43" spans="1:57" ht="20.100000000000001" customHeight="1">
      <c r="C43" s="39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</row>
    <row r="44" spans="1:57" ht="20.100000000000001" customHeight="1">
      <c r="C44" s="39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</row>
    <row r="45" spans="1:57" ht="20.100000000000001" customHeight="1">
      <c r="C45" s="39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</row>
    <row r="46" spans="1:57" ht="20.100000000000001" customHeight="1">
      <c r="C46" s="39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</row>
    <row r="47" spans="1:57" ht="20.100000000000001" customHeight="1">
      <c r="C47" s="39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</row>
    <row r="48" spans="1:57" ht="20.100000000000001" customHeight="1">
      <c r="C48" s="39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</row>
    <row r="49" spans="3:57" ht="20.100000000000001" customHeight="1">
      <c r="C49" s="39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</row>
    <row r="50" spans="3:57" ht="20.100000000000001" customHeight="1">
      <c r="C50" s="39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</row>
    <row r="51" spans="3:57" ht="20.100000000000001" customHeight="1">
      <c r="C51" s="39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</row>
    <row r="52" spans="3:57" ht="20.100000000000001" customHeight="1">
      <c r="C52" s="39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</row>
    <row r="53" spans="3:57" ht="20.100000000000001" customHeight="1">
      <c r="C53" s="39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</row>
    <row r="54" spans="3:57" ht="20.100000000000001" customHeight="1">
      <c r="C54" s="39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</row>
    <row r="55" spans="3:57" ht="20.100000000000001" customHeight="1">
      <c r="C55" s="39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</row>
    <row r="56" spans="3:57" ht="20.100000000000001" customHeight="1">
      <c r="C56" s="39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pans="3:57" ht="20.100000000000001" customHeight="1">
      <c r="C57" s="39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  <row r="58" spans="3:57" ht="20.100000000000001" customHeight="1">
      <c r="C58" s="39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pans="3:57" ht="20.100000000000001" customHeight="1">
      <c r="C59" s="39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  <row r="60" spans="3:57" ht="20.100000000000001" customHeight="1">
      <c r="C60" s="39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</row>
    <row r="61" spans="3:57" ht="20.100000000000001" customHeight="1">
      <c r="C61" s="39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</row>
    <row r="62" spans="3:57" ht="20.100000000000001" customHeight="1">
      <c r="C62" s="39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pans="3:57" ht="20.100000000000001" customHeight="1">
      <c r="C63" s="39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  <row r="64" spans="3:57" ht="20.100000000000001" customHeight="1">
      <c r="C64" s="39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</row>
    <row r="65" spans="3:57" ht="20.100000000000001" customHeight="1">
      <c r="C65" s="39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</row>
    <row r="66" spans="3:57" ht="20.100000000000001" customHeight="1">
      <c r="C66" s="39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</row>
    <row r="67" spans="3:57" ht="20.100000000000001" customHeight="1">
      <c r="C67" s="39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</row>
    <row r="68" spans="3:57" ht="20.100000000000001" customHeight="1">
      <c r="C68" s="39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</row>
    <row r="69" spans="3:57" ht="20.100000000000001" customHeight="1">
      <c r="C69" s="39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</row>
    <row r="70" spans="3:57" ht="20.100000000000001" customHeight="1">
      <c r="C70" s="39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</row>
    <row r="71" spans="3:57" ht="20.100000000000001" customHeight="1">
      <c r="C71" s="39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</row>
    <row r="72" spans="3:57" ht="20.100000000000001" customHeight="1">
      <c r="C72" s="39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</row>
    <row r="73" spans="3:57" ht="20.100000000000001" customHeight="1">
      <c r="C73" s="39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</row>
    <row r="74" spans="3:57" ht="20.100000000000001" customHeight="1">
      <c r="C74" s="39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</row>
    <row r="75" spans="3:57" ht="20.100000000000001" customHeight="1">
      <c r="C75" s="39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</row>
    <row r="76" spans="3:57" ht="20.100000000000001" customHeight="1">
      <c r="C76" s="39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</row>
    <row r="77" spans="3:57" ht="20.100000000000001" customHeight="1">
      <c r="C77" s="39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</row>
    <row r="78" spans="3:57" ht="20.100000000000001" customHeight="1">
      <c r="C78" s="39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</row>
    <row r="79" spans="3:57" ht="20.100000000000001" customHeight="1">
      <c r="C79" s="39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</row>
    <row r="80" spans="3:57" ht="20.100000000000001" customHeight="1">
      <c r="C80" s="39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</row>
    <row r="81" spans="3:57" ht="20.100000000000001" customHeight="1">
      <c r="C81" s="39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</row>
    <row r="82" spans="3:57" ht="20.100000000000001" customHeight="1">
      <c r="C82" s="39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</row>
    <row r="83" spans="3:57" ht="20.100000000000001" customHeight="1">
      <c r="C83" s="39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</row>
    <row r="84" spans="3:57" ht="20.100000000000001" customHeight="1">
      <c r="C84" s="39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</row>
    <row r="85" spans="3:57" ht="20.100000000000001" customHeight="1">
      <c r="C85" s="39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</row>
    <row r="86" spans="3:57" ht="20.100000000000001" customHeight="1">
      <c r="C86" s="39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</row>
    <row r="87" spans="3:57" ht="20.100000000000001" customHeight="1">
      <c r="C87" s="39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</row>
    <row r="88" spans="3:57" ht="20.100000000000001" customHeight="1">
      <c r="C88" s="39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</row>
    <row r="89" spans="3:57" ht="20.100000000000001" customHeight="1">
      <c r="C89" s="39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</row>
    <row r="90" spans="3:57" ht="20.100000000000001" customHeight="1">
      <c r="C90" s="39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</row>
    <row r="91" spans="3:57" ht="20.100000000000001" customHeight="1">
      <c r="C91" s="39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</row>
    <row r="92" spans="3:57" ht="20.100000000000001" customHeight="1">
      <c r="C92" s="39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</row>
    <row r="93" spans="3:57" ht="20.100000000000001" customHeight="1">
      <c r="C93" s="39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</row>
    <row r="94" spans="3:57" ht="20.100000000000001" customHeight="1">
      <c r="C94" s="39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</row>
    <row r="95" spans="3:57" ht="20.100000000000001" customHeight="1">
      <c r="C95" s="39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</row>
    <row r="96" spans="3:57" ht="20.100000000000001" customHeight="1">
      <c r="C96" s="39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pans="3:57" ht="20.100000000000001" customHeight="1">
      <c r="C97" s="39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pans="3:57" ht="20.100000000000001" customHeight="1">
      <c r="C98" s="39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pans="3:57" ht="20.100000000000001" customHeight="1">
      <c r="C99" s="39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pans="3:57" ht="20.100000000000001" customHeight="1">
      <c r="C100" s="39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pans="3:57" ht="20.100000000000001" customHeight="1">
      <c r="C101" s="39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  <row r="102" spans="3:57" ht="20.100000000000001" customHeight="1">
      <c r="C102" s="39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pans="3:57" ht="20.100000000000001" customHeight="1">
      <c r="C103" s="39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pans="3:57" ht="20.100000000000001" customHeight="1">
      <c r="C104" s="39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  <row r="105" spans="3:57" ht="20.100000000000001" customHeight="1">
      <c r="C105" s="39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</row>
    <row r="106" spans="3:57" ht="20.100000000000001" customHeight="1">
      <c r="C106" s="39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</row>
    <row r="107" spans="3:57" ht="20.100000000000001" customHeight="1">
      <c r="C107" s="39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</row>
    <row r="108" spans="3:57" ht="20.100000000000001" customHeight="1">
      <c r="C108" s="39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</row>
    <row r="109" spans="3:57" ht="20.100000000000001" customHeight="1">
      <c r="C109" s="39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</row>
    <row r="110" spans="3:57" ht="20.100000000000001" customHeight="1">
      <c r="C110" s="39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</row>
    <row r="111" spans="3:57" ht="20.100000000000001" customHeight="1">
      <c r="C111" s="39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</row>
    <row r="112" spans="3:57" ht="20.100000000000001" customHeight="1">
      <c r="C112" s="39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</row>
    <row r="113" spans="3:57" ht="20.100000000000001" customHeight="1">
      <c r="C113" s="39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</row>
    <row r="114" spans="3:57" ht="20.100000000000001" customHeight="1">
      <c r="C114" s="39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</row>
    <row r="115" spans="3:57" ht="20.100000000000001" customHeight="1">
      <c r="C115" s="39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</row>
    <row r="116" spans="3:57" ht="20.100000000000001" customHeight="1">
      <c r="C116" s="39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</row>
    <row r="117" spans="3:57" ht="20.100000000000001" customHeight="1">
      <c r="C117" s="39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</row>
    <row r="118" spans="3:57" ht="20.100000000000001" customHeight="1">
      <c r="C118" s="39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</row>
    <row r="119" spans="3:57" ht="20.100000000000001" customHeight="1">
      <c r="C119" s="39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</row>
    <row r="120" spans="3:57" ht="20.100000000000001" customHeight="1">
      <c r="C120" s="39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</row>
    <row r="121" spans="3:57" ht="20.100000000000001" customHeight="1">
      <c r="C121" s="39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</row>
    <row r="122" spans="3:57" ht="20.100000000000001" customHeight="1">
      <c r="C122" s="39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</row>
    <row r="123" spans="3:57" ht="20.100000000000001" customHeight="1">
      <c r="C123" s="39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</row>
    <row r="124" spans="3:57" ht="20.100000000000001" customHeight="1">
      <c r="C124" s="39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</row>
    <row r="125" spans="3:57" ht="20.100000000000001" customHeight="1">
      <c r="C125" s="39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</row>
    <row r="126" spans="3:57" ht="20.100000000000001" customHeight="1">
      <c r="C126" s="39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</row>
    <row r="127" spans="3:57" ht="20.100000000000001" customHeight="1">
      <c r="C127" s="39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</row>
    <row r="128" spans="3:57" ht="20.100000000000001" customHeight="1">
      <c r="C128" s="39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</row>
    <row r="129" spans="3:57" ht="20.100000000000001" customHeight="1">
      <c r="C129" s="39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  <c r="AT129" s="38"/>
      <c r="AU129" s="38"/>
      <c r="AV129" s="38"/>
      <c r="AW129" s="38"/>
      <c r="AX129" s="38"/>
      <c r="AY129" s="38"/>
      <c r="AZ129" s="38"/>
      <c r="BA129" s="38"/>
      <c r="BB129" s="38"/>
      <c r="BC129" s="38"/>
      <c r="BD129" s="38"/>
      <c r="BE129" s="38"/>
    </row>
    <row r="130" spans="3:57" ht="20.100000000000001" customHeight="1">
      <c r="C130" s="39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  <c r="AT130" s="38"/>
      <c r="AU130" s="38"/>
      <c r="AV130" s="38"/>
      <c r="AW130" s="38"/>
      <c r="AX130" s="38"/>
      <c r="AY130" s="38"/>
      <c r="AZ130" s="38"/>
      <c r="BA130" s="38"/>
      <c r="BB130" s="38"/>
      <c r="BC130" s="38"/>
      <c r="BD130" s="38"/>
      <c r="BE130" s="38"/>
    </row>
    <row r="131" spans="3:57" ht="20.100000000000001" customHeight="1">
      <c r="C131" s="39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  <c r="AT131" s="38"/>
      <c r="AU131" s="38"/>
      <c r="AV131" s="38"/>
      <c r="AW131" s="38"/>
      <c r="AX131" s="38"/>
      <c r="AY131" s="38"/>
      <c r="AZ131" s="38"/>
      <c r="BA131" s="38"/>
      <c r="BB131" s="38"/>
      <c r="BC131" s="38"/>
      <c r="BD131" s="38"/>
      <c r="BE131" s="38"/>
    </row>
    <row r="132" spans="3:57" ht="20.100000000000001" customHeight="1">
      <c r="C132" s="39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  <c r="AT132" s="38"/>
      <c r="AU132" s="38"/>
      <c r="AV132" s="38"/>
      <c r="AW132" s="38"/>
      <c r="AX132" s="38"/>
      <c r="AY132" s="38"/>
      <c r="AZ132" s="38"/>
      <c r="BA132" s="38"/>
      <c r="BB132" s="38"/>
      <c r="BC132" s="38"/>
      <c r="BD132" s="38"/>
      <c r="BE132" s="38"/>
    </row>
    <row r="133" spans="3:57" ht="20.100000000000001" customHeight="1">
      <c r="C133" s="39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  <c r="AT133" s="38"/>
      <c r="AU133" s="38"/>
      <c r="AV133" s="38"/>
      <c r="AW133" s="38"/>
      <c r="AX133" s="38"/>
      <c r="AY133" s="38"/>
      <c r="AZ133" s="38"/>
      <c r="BA133" s="38"/>
      <c r="BB133" s="38"/>
      <c r="BC133" s="38"/>
      <c r="BD133" s="38"/>
      <c r="BE133" s="38"/>
    </row>
    <row r="134" spans="3:57" ht="20.100000000000001" customHeight="1">
      <c r="C134" s="39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  <c r="AT134" s="38"/>
      <c r="AU134" s="38"/>
      <c r="AV134" s="38"/>
      <c r="AW134" s="38"/>
      <c r="AX134" s="38"/>
      <c r="AY134" s="38"/>
      <c r="AZ134" s="38"/>
      <c r="BA134" s="38"/>
      <c r="BB134" s="38"/>
      <c r="BC134" s="38"/>
      <c r="BD134" s="38"/>
      <c r="BE134" s="38"/>
    </row>
    <row r="135" spans="3:57" ht="20.100000000000001" customHeight="1">
      <c r="C135" s="39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  <c r="AT135" s="38"/>
      <c r="AU135" s="38"/>
      <c r="AV135" s="38"/>
      <c r="AW135" s="38"/>
      <c r="AX135" s="38"/>
      <c r="AY135" s="38"/>
      <c r="AZ135" s="38"/>
      <c r="BA135" s="38"/>
      <c r="BB135" s="38"/>
      <c r="BC135" s="38"/>
      <c r="BD135" s="38"/>
      <c r="BE135" s="38"/>
    </row>
    <row r="136" spans="3:57" ht="20.100000000000001" customHeight="1">
      <c r="C136" s="39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  <c r="AT136" s="38"/>
      <c r="AU136" s="38"/>
      <c r="AV136" s="38"/>
      <c r="AW136" s="38"/>
      <c r="AX136" s="38"/>
      <c r="AY136" s="38"/>
      <c r="AZ136" s="38"/>
      <c r="BA136" s="38"/>
      <c r="BB136" s="38"/>
      <c r="BC136" s="38"/>
      <c r="BD136" s="38"/>
      <c r="BE136" s="38"/>
    </row>
    <row r="137" spans="3:57" ht="20.100000000000001" customHeight="1">
      <c r="C137" s="39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  <c r="AT137" s="38"/>
      <c r="AU137" s="38"/>
      <c r="AV137" s="38"/>
      <c r="AW137" s="38"/>
      <c r="AX137" s="38"/>
      <c r="AY137" s="38"/>
      <c r="AZ137" s="38"/>
      <c r="BA137" s="38"/>
      <c r="BB137" s="38"/>
      <c r="BC137" s="38"/>
      <c r="BD137" s="38"/>
      <c r="BE137" s="38"/>
    </row>
    <row r="138" spans="3:57" ht="20.100000000000001" customHeight="1">
      <c r="C138" s="39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  <c r="AT138" s="38"/>
      <c r="AU138" s="38"/>
      <c r="AV138" s="38"/>
      <c r="AW138" s="38"/>
      <c r="AX138" s="38"/>
      <c r="AY138" s="38"/>
      <c r="AZ138" s="38"/>
      <c r="BA138" s="38"/>
      <c r="BB138" s="38"/>
      <c r="BC138" s="38"/>
      <c r="BD138" s="38"/>
      <c r="BE138" s="38"/>
    </row>
    <row r="139" spans="3:57" ht="20.100000000000001" customHeight="1">
      <c r="C139" s="39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  <c r="AT139" s="38"/>
      <c r="AU139" s="38"/>
      <c r="AV139" s="38"/>
      <c r="AW139" s="38"/>
      <c r="AX139" s="38"/>
      <c r="AY139" s="38"/>
      <c r="AZ139" s="38"/>
      <c r="BA139" s="38"/>
      <c r="BB139" s="38"/>
      <c r="BC139" s="38"/>
      <c r="BD139" s="38"/>
      <c r="BE139" s="38"/>
    </row>
    <row r="140" spans="3:57" ht="20.100000000000001" customHeight="1">
      <c r="C140" s="39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  <c r="AT140" s="38"/>
      <c r="AU140" s="38"/>
      <c r="AV140" s="38"/>
      <c r="AW140" s="38"/>
      <c r="AX140" s="38"/>
      <c r="AY140" s="38"/>
      <c r="AZ140" s="38"/>
      <c r="BA140" s="38"/>
      <c r="BB140" s="38"/>
      <c r="BC140" s="38"/>
      <c r="BD140" s="38"/>
      <c r="BE140" s="38"/>
    </row>
    <row r="141" spans="3:57" ht="20.100000000000001" customHeight="1">
      <c r="C141" s="39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  <c r="AT141" s="38"/>
      <c r="AU141" s="38"/>
      <c r="AV141" s="38"/>
      <c r="AW141" s="38"/>
      <c r="AX141" s="38"/>
      <c r="AY141" s="38"/>
      <c r="AZ141" s="38"/>
      <c r="BA141" s="38"/>
      <c r="BB141" s="38"/>
      <c r="BC141" s="38"/>
      <c r="BD141" s="38"/>
      <c r="BE141" s="38"/>
    </row>
    <row r="142" spans="3:57" ht="20.100000000000001" customHeight="1">
      <c r="C142" s="39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  <c r="AT142" s="38"/>
      <c r="AU142" s="38"/>
      <c r="AV142" s="38"/>
      <c r="AW142" s="38"/>
      <c r="AX142" s="38"/>
      <c r="AY142" s="38"/>
      <c r="AZ142" s="38"/>
      <c r="BA142" s="38"/>
      <c r="BB142" s="38"/>
      <c r="BC142" s="38"/>
      <c r="BD142" s="38"/>
      <c r="BE142" s="38"/>
    </row>
    <row r="143" spans="3:57" ht="20.100000000000001" customHeight="1">
      <c r="C143" s="39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  <c r="AT143" s="38"/>
      <c r="AU143" s="38"/>
      <c r="AV143" s="38"/>
      <c r="AW143" s="38"/>
      <c r="AX143" s="38"/>
      <c r="AY143" s="38"/>
      <c r="AZ143" s="38"/>
      <c r="BA143" s="38"/>
      <c r="BB143" s="38"/>
      <c r="BC143" s="38"/>
      <c r="BD143" s="38"/>
      <c r="BE143" s="38"/>
    </row>
    <row r="144" spans="3:57" ht="20.100000000000001" customHeight="1">
      <c r="C144" s="39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  <c r="AT144" s="38"/>
      <c r="AU144" s="38"/>
      <c r="AV144" s="38"/>
      <c r="AW144" s="38"/>
      <c r="AX144" s="38"/>
      <c r="AY144" s="38"/>
      <c r="AZ144" s="38"/>
      <c r="BA144" s="38"/>
      <c r="BB144" s="38"/>
      <c r="BC144" s="38"/>
      <c r="BD144" s="38"/>
      <c r="BE144" s="38"/>
    </row>
    <row r="145" spans="3:57" ht="20.100000000000001" customHeight="1">
      <c r="C145" s="39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  <c r="AT145" s="38"/>
      <c r="AU145" s="38"/>
      <c r="AV145" s="38"/>
      <c r="AW145" s="38"/>
      <c r="AX145" s="38"/>
      <c r="AY145" s="38"/>
      <c r="AZ145" s="38"/>
      <c r="BA145" s="38"/>
      <c r="BB145" s="38"/>
      <c r="BC145" s="38"/>
      <c r="BD145" s="38"/>
      <c r="BE145" s="38"/>
    </row>
    <row r="146" spans="3:57" ht="20.100000000000001" customHeight="1">
      <c r="C146" s="39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  <c r="AT146" s="38"/>
      <c r="AU146" s="38"/>
      <c r="AV146" s="38"/>
      <c r="AW146" s="38"/>
      <c r="AX146" s="38"/>
      <c r="AY146" s="38"/>
      <c r="AZ146" s="38"/>
      <c r="BA146" s="38"/>
      <c r="BB146" s="38"/>
      <c r="BC146" s="38"/>
      <c r="BD146" s="38"/>
      <c r="BE146" s="38"/>
    </row>
  </sheetData>
  <mergeCells count="4">
    <mergeCell ref="A1:D1"/>
    <mergeCell ref="A3:A4"/>
    <mergeCell ref="B3:C3"/>
    <mergeCell ref="D3:D4"/>
  </mergeCells>
  <printOptions horizontalCentered="1" verticalCentered="1"/>
  <pageMargins left="0" right="0" top="0" bottom="0" header="0" footer="0"/>
  <pageSetup paperSize="9" orientation="portrait" r:id="rId1"/>
  <headerFooter alignWithMargins="0"/>
  <ignoredErrors>
    <ignoredError sqref="B1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L124"/>
  <sheetViews>
    <sheetView zoomScaleNormal="100" zoomScaleSheetLayoutView="115" workbookViewId="0">
      <selection sqref="A1:G18"/>
    </sheetView>
  </sheetViews>
  <sheetFormatPr defaultColWidth="9.140625" defaultRowHeight="15.75"/>
  <cols>
    <col min="1" max="1" width="42.85546875" style="38" customWidth="1"/>
    <col min="2" max="2" width="14.42578125" style="38" customWidth="1"/>
    <col min="3" max="3" width="14.42578125" style="40" customWidth="1"/>
    <col min="4" max="4" width="9" style="39" customWidth="1"/>
    <col min="5" max="5" width="14.28515625" style="35" customWidth="1"/>
    <col min="6" max="6" width="13.85546875" style="35" customWidth="1"/>
    <col min="7" max="7" width="9" style="36" customWidth="1"/>
    <col min="8" max="8" width="12.140625" style="35" customWidth="1"/>
    <col min="9" max="10" width="9.140625" style="35" customWidth="1"/>
    <col min="11" max="11" width="13.140625" style="35" customWidth="1"/>
    <col min="12" max="64" width="9.140625" style="35" customWidth="1"/>
    <col min="65" max="16384" width="9.140625" style="38"/>
  </cols>
  <sheetData>
    <row r="1" spans="1:64">
      <c r="A1" s="97" t="s">
        <v>57</v>
      </c>
      <c r="B1" s="97"/>
      <c r="C1" s="97"/>
      <c r="D1" s="97"/>
      <c r="E1" s="97"/>
      <c r="F1" s="97"/>
      <c r="G1" s="97"/>
    </row>
    <row r="2" spans="1:64" ht="16.5" thickBot="1"/>
    <row r="3" spans="1:64" s="26" customFormat="1" ht="20.100000000000001" customHeight="1" thickBot="1">
      <c r="A3" s="98" t="s">
        <v>35</v>
      </c>
      <c r="B3" s="100" t="s">
        <v>58</v>
      </c>
      <c r="C3" s="101"/>
      <c r="D3" s="102" t="s">
        <v>60</v>
      </c>
      <c r="E3" s="100" t="s">
        <v>59</v>
      </c>
      <c r="F3" s="101"/>
      <c r="G3" s="102" t="s">
        <v>60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1:64" s="26" customFormat="1" ht="20.100000000000001" customHeight="1" thickBot="1">
      <c r="A4" s="99"/>
      <c r="B4" s="63">
        <v>42795</v>
      </c>
      <c r="C4" s="63">
        <v>43160</v>
      </c>
      <c r="D4" s="103"/>
      <c r="E4" s="63">
        <v>42795</v>
      </c>
      <c r="F4" s="63">
        <v>43160</v>
      </c>
      <c r="G4" s="103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4" s="26" customFormat="1" ht="20.100000000000001" customHeight="1">
      <c r="A5" s="29" t="s">
        <v>36</v>
      </c>
      <c r="B5" s="89">
        <f>SUM(B6:B7)</f>
        <v>4633</v>
      </c>
      <c r="C5" s="55">
        <f>SUM(C6:C7)</f>
        <v>4522</v>
      </c>
      <c r="D5" s="30">
        <f>(C5-B5)/B5*100</f>
        <v>-2.3958558169652493</v>
      </c>
      <c r="E5" s="55">
        <f>SUM(E6:E7)</f>
        <v>4703</v>
      </c>
      <c r="F5" s="55">
        <f>SUM(F6:F7)</f>
        <v>4593</v>
      </c>
      <c r="G5" s="41">
        <f>(F5-E5)/E5*100</f>
        <v>-2.3389325962151819</v>
      </c>
      <c r="H5" s="28"/>
      <c r="I5" s="31"/>
      <c r="J5" s="25"/>
      <c r="K5" s="31"/>
      <c r="L5" s="31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4" s="26" customFormat="1" ht="20.100000000000001" customHeight="1">
      <c r="A6" s="15" t="s">
        <v>29</v>
      </c>
      <c r="B6" s="57">
        <v>2412</v>
      </c>
      <c r="C6" s="9">
        <v>2379</v>
      </c>
      <c r="D6" s="65">
        <f t="shared" ref="D6:D8" si="0">(C6-B6)/B6*100</f>
        <v>-1.3681592039800996</v>
      </c>
      <c r="E6" s="9">
        <f>B6+36</f>
        <v>2448</v>
      </c>
      <c r="F6" s="9">
        <f>C6+37</f>
        <v>2416</v>
      </c>
      <c r="G6" s="66">
        <f t="shared" ref="G6:G7" si="1">(F6-E6)/E6*100</f>
        <v>-1.3071895424836601</v>
      </c>
      <c r="H6" s="28"/>
      <c r="I6" s="25"/>
      <c r="J6" s="25"/>
      <c r="K6" s="31"/>
      <c r="L6" s="31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</row>
    <row r="7" spans="1:64" s="26" customFormat="1" ht="20.100000000000001" customHeight="1" thickBot="1">
      <c r="A7" s="42" t="s">
        <v>30</v>
      </c>
      <c r="B7" s="57">
        <v>2221</v>
      </c>
      <c r="C7" s="56">
        <v>2143</v>
      </c>
      <c r="D7" s="43">
        <f t="shared" si="0"/>
        <v>-3.5119315623592975</v>
      </c>
      <c r="E7" s="9">
        <f>B7+34</f>
        <v>2255</v>
      </c>
      <c r="F7" s="9">
        <f>C7+34</f>
        <v>2177</v>
      </c>
      <c r="G7" s="44">
        <f t="shared" si="1"/>
        <v>-3.458980044345898</v>
      </c>
      <c r="H7" s="28"/>
      <c r="I7" s="25"/>
      <c r="J7" s="25"/>
      <c r="K7" s="31"/>
      <c r="L7" s="31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</row>
    <row r="8" spans="1:64" ht="20.100000000000001" customHeight="1">
      <c r="A8" s="29" t="s">
        <v>37</v>
      </c>
      <c r="B8" s="55">
        <f>SUM(B9,B10,B14)</f>
        <v>245</v>
      </c>
      <c r="C8" s="55">
        <f>SUM(C9,C10,C14)</f>
        <v>252</v>
      </c>
      <c r="D8" s="30">
        <f t="shared" si="0"/>
        <v>2.8571428571428572</v>
      </c>
      <c r="E8" s="55">
        <f>SUM(E14,E10,E9)</f>
        <v>666</v>
      </c>
      <c r="F8" s="55">
        <f>SUM(F14,F10,F9)</f>
        <v>747</v>
      </c>
      <c r="G8" s="41">
        <f t="shared" ref="G8:G16" si="2">(F8-E8)/E8*100</f>
        <v>12.162162162162163</v>
      </c>
      <c r="H8" s="28"/>
      <c r="K8" s="37"/>
      <c r="L8" s="31"/>
    </row>
    <row r="9" spans="1:64" ht="20.100000000000001" customHeight="1">
      <c r="A9" s="15" t="s">
        <v>17</v>
      </c>
      <c r="B9" s="9">
        <v>44</v>
      </c>
      <c r="C9" s="9">
        <v>65</v>
      </c>
      <c r="D9" s="32">
        <f>(C9-B9)/B9*100</f>
        <v>47.727272727272727</v>
      </c>
      <c r="E9" s="9">
        <v>114</v>
      </c>
      <c r="F9" s="9">
        <v>171</v>
      </c>
      <c r="G9" s="33">
        <f t="shared" si="2"/>
        <v>50</v>
      </c>
      <c r="H9" s="28"/>
      <c r="K9" s="31"/>
      <c r="L9" s="31"/>
    </row>
    <row r="10" spans="1:64" ht="20.100000000000001" customHeight="1">
      <c r="A10" s="15" t="s">
        <v>32</v>
      </c>
      <c r="B10" s="9">
        <v>22</v>
      </c>
      <c r="C10" s="9">
        <v>23</v>
      </c>
      <c r="D10" s="32">
        <f t="shared" ref="D10:D18" si="3">(C10-B10)/B10*100</f>
        <v>4.5454545454545459</v>
      </c>
      <c r="E10" s="9">
        <v>153</v>
      </c>
      <c r="F10" s="9">
        <v>147</v>
      </c>
      <c r="G10" s="33">
        <f t="shared" si="2"/>
        <v>-3.9215686274509802</v>
      </c>
      <c r="H10" s="28"/>
      <c r="K10" s="31"/>
      <c r="L10" s="31"/>
    </row>
    <row r="11" spans="1:64" ht="20.100000000000001" customHeight="1">
      <c r="A11" s="49" t="s">
        <v>39</v>
      </c>
      <c r="B11" s="58">
        <v>0</v>
      </c>
      <c r="C11" s="58">
        <v>0</v>
      </c>
      <c r="D11" s="48" t="s">
        <v>61</v>
      </c>
      <c r="E11" s="58">
        <v>0</v>
      </c>
      <c r="F11" s="58">
        <v>0</v>
      </c>
      <c r="G11" s="33" t="s">
        <v>61</v>
      </c>
      <c r="H11" s="28"/>
      <c r="K11" s="31"/>
      <c r="L11" s="31"/>
    </row>
    <row r="12" spans="1:64" ht="20.100000000000001" customHeight="1">
      <c r="A12" s="49" t="s">
        <v>38</v>
      </c>
      <c r="B12" s="58">
        <v>2</v>
      </c>
      <c r="C12" s="58">
        <v>1</v>
      </c>
      <c r="D12" s="48">
        <f t="shared" si="3"/>
        <v>-50</v>
      </c>
      <c r="E12" s="58">
        <v>5</v>
      </c>
      <c r="F12" s="58">
        <v>1</v>
      </c>
      <c r="G12" s="76">
        <f t="shared" si="2"/>
        <v>-80</v>
      </c>
      <c r="H12" s="28"/>
      <c r="K12" s="31"/>
      <c r="L12" s="31"/>
    </row>
    <row r="13" spans="1:64" ht="20.100000000000001" customHeight="1">
      <c r="A13" s="59" t="s">
        <v>41</v>
      </c>
      <c r="B13" s="60">
        <v>22</v>
      </c>
      <c r="C13" s="60">
        <v>23</v>
      </c>
      <c r="D13" s="61">
        <f t="shared" si="3"/>
        <v>4.5454545454545459</v>
      </c>
      <c r="E13" s="60">
        <v>148</v>
      </c>
      <c r="F13" s="60">
        <v>146</v>
      </c>
      <c r="G13" s="62">
        <f t="shared" si="2"/>
        <v>-1.3513513513513513</v>
      </c>
      <c r="H13" s="28"/>
      <c r="K13" s="31"/>
      <c r="L13" s="31"/>
    </row>
    <row r="14" spans="1:64" s="35" customFormat="1" ht="20.100000000000001" customHeight="1">
      <c r="A14" s="15" t="s">
        <v>33</v>
      </c>
      <c r="B14" s="57">
        <v>179</v>
      </c>
      <c r="C14" s="57">
        <v>164</v>
      </c>
      <c r="D14" s="32">
        <f t="shared" si="3"/>
        <v>-8.3798882681564244</v>
      </c>
      <c r="E14" s="57">
        <f>SUM(E15:E17)</f>
        <v>399</v>
      </c>
      <c r="F14" s="57">
        <f>SUM(F15:F17)</f>
        <v>429</v>
      </c>
      <c r="G14" s="33">
        <f t="shared" si="2"/>
        <v>7.518796992481203</v>
      </c>
      <c r="H14" s="28"/>
      <c r="K14" s="31"/>
      <c r="L14" s="31"/>
    </row>
    <row r="15" spans="1:64" s="35" customFormat="1" ht="20.100000000000001" customHeight="1">
      <c r="A15" s="49" t="s">
        <v>39</v>
      </c>
      <c r="B15" s="69">
        <v>15</v>
      </c>
      <c r="C15" s="69">
        <v>6</v>
      </c>
      <c r="D15" s="48">
        <f t="shared" si="3"/>
        <v>-60</v>
      </c>
      <c r="E15" s="69">
        <v>46</v>
      </c>
      <c r="F15" s="69">
        <v>26</v>
      </c>
      <c r="G15" s="76">
        <f t="shared" si="2"/>
        <v>-43.478260869565219</v>
      </c>
      <c r="H15" s="28"/>
      <c r="K15" s="31"/>
      <c r="L15" s="31"/>
    </row>
    <row r="16" spans="1:64" s="35" customFormat="1" ht="20.100000000000001" customHeight="1">
      <c r="A16" s="49" t="s">
        <v>42</v>
      </c>
      <c r="B16" s="69">
        <v>24</v>
      </c>
      <c r="C16" s="69">
        <v>31</v>
      </c>
      <c r="D16" s="48">
        <f t="shared" si="3"/>
        <v>29.166666666666668</v>
      </c>
      <c r="E16" s="69">
        <v>111</v>
      </c>
      <c r="F16" s="58">
        <v>157</v>
      </c>
      <c r="G16" s="76">
        <f t="shared" si="2"/>
        <v>41.441441441441441</v>
      </c>
      <c r="H16" s="28"/>
      <c r="K16" s="31"/>
      <c r="L16" s="31"/>
    </row>
    <row r="17" spans="1:64" s="35" customFormat="1" ht="20.100000000000001" customHeight="1">
      <c r="A17" s="70" t="s">
        <v>65</v>
      </c>
      <c r="B17" s="87">
        <v>150</v>
      </c>
      <c r="C17" s="87">
        <v>134</v>
      </c>
      <c r="D17" s="61">
        <f t="shared" si="3"/>
        <v>-10.666666666666668</v>
      </c>
      <c r="E17" s="85">
        <v>242</v>
      </c>
      <c r="F17" s="80">
        <v>246</v>
      </c>
      <c r="G17" s="81">
        <f>(F17-E17)/E17*100</f>
        <v>1.6528925619834711</v>
      </c>
      <c r="H17" s="28"/>
      <c r="K17" s="31"/>
      <c r="L17" s="31"/>
    </row>
    <row r="18" spans="1:64" s="35" customFormat="1" ht="20.100000000000001" customHeight="1" thickBot="1">
      <c r="A18" s="84" t="s">
        <v>67</v>
      </c>
      <c r="B18" s="78">
        <v>1</v>
      </c>
      <c r="C18" s="78">
        <v>1</v>
      </c>
      <c r="D18" s="51">
        <f t="shared" si="3"/>
        <v>0</v>
      </c>
      <c r="E18" s="86">
        <v>19</v>
      </c>
      <c r="F18" s="78">
        <v>21</v>
      </c>
      <c r="G18" s="79">
        <f>(F18-E18)/E18*100</f>
        <v>10.526315789473683</v>
      </c>
      <c r="H18" s="28"/>
      <c r="K18" s="31"/>
      <c r="L18" s="31"/>
    </row>
    <row r="19" spans="1:64" ht="20.100000000000001" customHeight="1">
      <c r="C19" s="39"/>
      <c r="E19" s="38"/>
      <c r="F19" s="38"/>
      <c r="G19" s="39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</row>
    <row r="20" spans="1:64" s="92" customFormat="1" ht="20.100000000000001" customHeight="1">
      <c r="C20" s="93"/>
      <c r="D20" s="93"/>
      <c r="G20" s="93"/>
    </row>
    <row r="21" spans="1:64" ht="20.100000000000001" customHeight="1">
      <c r="C21" s="39"/>
      <c r="E21" s="38"/>
      <c r="F21" s="38"/>
      <c r="G21" s="39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</row>
    <row r="22" spans="1:64" ht="20.100000000000001" customHeight="1">
      <c r="C22" s="88"/>
      <c r="E22" s="38"/>
      <c r="F22" s="38"/>
      <c r="G22" s="39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</row>
    <row r="23" spans="1:64" ht="20.100000000000001" customHeight="1">
      <c r="C23" s="39"/>
      <c r="E23" s="38"/>
      <c r="F23" s="38"/>
      <c r="G23" s="39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</row>
    <row r="24" spans="1:64" ht="20.100000000000001" customHeight="1">
      <c r="C24" s="39"/>
      <c r="E24" s="38"/>
      <c r="F24" s="38"/>
      <c r="G24" s="39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</row>
    <row r="25" spans="1:64" ht="20.100000000000001" customHeight="1">
      <c r="C25" s="39"/>
      <c r="E25" s="38"/>
      <c r="F25" s="38"/>
      <c r="G25" s="39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</row>
    <row r="26" spans="1:64" ht="20.100000000000001" customHeight="1">
      <c r="C26" s="39"/>
      <c r="E26" s="38"/>
      <c r="F26" s="38"/>
      <c r="G26" s="39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64" ht="20.100000000000001" customHeight="1">
      <c r="C27" s="39"/>
      <c r="E27" s="38"/>
      <c r="F27" s="38"/>
      <c r="G27" s="39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</row>
    <row r="28" spans="1:64" ht="20.100000000000001" customHeight="1">
      <c r="C28" s="39"/>
      <c r="E28" s="38"/>
      <c r="F28" s="38"/>
      <c r="G28" s="39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64" ht="20.100000000000001" customHeight="1">
      <c r="C29" s="39"/>
      <c r="E29" s="38"/>
      <c r="F29" s="38"/>
      <c r="G29" s="39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</row>
    <row r="30" spans="1:64" ht="20.100000000000001" customHeight="1">
      <c r="C30" s="39"/>
      <c r="E30" s="38"/>
      <c r="F30" s="38"/>
      <c r="G30" s="39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</row>
    <row r="31" spans="1:64" ht="20.100000000000001" customHeight="1">
      <c r="C31" s="39"/>
      <c r="E31" s="38"/>
      <c r="F31" s="38"/>
      <c r="G31" s="39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</row>
    <row r="32" spans="1:64" ht="20.100000000000001" customHeight="1">
      <c r="C32" s="39"/>
      <c r="E32" s="38"/>
      <c r="F32" s="38"/>
      <c r="G32" s="39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</row>
    <row r="33" spans="3:64" ht="20.100000000000001" customHeight="1">
      <c r="C33" s="39"/>
      <c r="E33" s="38"/>
      <c r="F33" s="38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</row>
    <row r="34" spans="3:64" ht="20.100000000000001" customHeight="1">
      <c r="C34" s="39"/>
      <c r="E34" s="38"/>
      <c r="F34" s="38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</row>
    <row r="35" spans="3:64" ht="20.100000000000001" customHeight="1">
      <c r="C35" s="39"/>
      <c r="E35" s="38"/>
      <c r="F35" s="38"/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3:64" ht="20.100000000000001" customHeight="1">
      <c r="C36" s="39"/>
      <c r="E36" s="38"/>
      <c r="F36" s="38"/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</row>
    <row r="37" spans="3:64" ht="20.100000000000001" customHeight="1">
      <c r="C37" s="39"/>
      <c r="E37" s="38"/>
      <c r="F37" s="38"/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</row>
    <row r="38" spans="3:64" ht="20.100000000000001" customHeight="1">
      <c r="C38" s="39"/>
      <c r="E38" s="38"/>
      <c r="F38" s="38"/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</row>
    <row r="39" spans="3:64" ht="20.100000000000001" customHeight="1">
      <c r="C39" s="39"/>
      <c r="E39" s="38"/>
      <c r="F39" s="38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</row>
    <row r="40" spans="3:64" ht="20.100000000000001" customHeight="1">
      <c r="C40" s="39"/>
      <c r="E40" s="38"/>
      <c r="F40" s="38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</row>
    <row r="41" spans="3:64" ht="20.100000000000001" customHeight="1">
      <c r="C41" s="39"/>
      <c r="E41" s="38"/>
      <c r="F41" s="38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</row>
    <row r="42" spans="3:64" ht="20.100000000000001" customHeight="1">
      <c r="C42" s="39"/>
      <c r="E42" s="38"/>
      <c r="F42" s="38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</row>
    <row r="43" spans="3:64" ht="20.100000000000001" customHeight="1">
      <c r="C43" s="39"/>
      <c r="E43" s="38"/>
      <c r="F43" s="38"/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</row>
    <row r="44" spans="3:64" ht="20.100000000000001" customHeight="1">
      <c r="C44" s="39"/>
      <c r="E44" s="38"/>
      <c r="F44" s="38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</row>
    <row r="45" spans="3:64" ht="20.100000000000001" customHeight="1">
      <c r="C45" s="39"/>
      <c r="E45" s="38"/>
      <c r="F45" s="38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</row>
    <row r="46" spans="3:64" ht="20.100000000000001" customHeight="1">
      <c r="C46" s="39"/>
      <c r="E46" s="38"/>
      <c r="F46" s="38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</row>
    <row r="47" spans="3:64" ht="20.100000000000001" customHeight="1">
      <c r="C47" s="39"/>
      <c r="E47" s="38"/>
      <c r="F47" s="38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</row>
    <row r="48" spans="3:64" ht="20.100000000000001" customHeight="1">
      <c r="C48" s="39"/>
      <c r="E48" s="38"/>
      <c r="F48" s="38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</row>
    <row r="49" spans="3:64" ht="20.100000000000001" customHeight="1">
      <c r="C49" s="39"/>
      <c r="E49" s="38"/>
      <c r="F49" s="38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</row>
    <row r="50" spans="3:64" ht="20.100000000000001" customHeight="1">
      <c r="C50" s="39"/>
      <c r="E50" s="38"/>
      <c r="F50" s="38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spans="3:64" ht="20.100000000000001" customHeight="1">
      <c r="C51" s="39"/>
      <c r="E51" s="38"/>
      <c r="F51" s="38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</row>
    <row r="52" spans="3:64" ht="20.100000000000001" customHeight="1">
      <c r="C52" s="39"/>
      <c r="E52" s="38"/>
      <c r="F52" s="38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</row>
    <row r="53" spans="3:64" ht="20.100000000000001" customHeight="1">
      <c r="C53" s="39"/>
      <c r="E53" s="38"/>
      <c r="F53" s="38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</row>
    <row r="54" spans="3:64" ht="20.100000000000001" customHeight="1">
      <c r="C54" s="39"/>
      <c r="E54" s="38"/>
      <c r="F54" s="38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</row>
    <row r="55" spans="3:64" ht="20.100000000000001" customHeight="1">
      <c r="C55" s="39"/>
      <c r="E55" s="38"/>
      <c r="F55" s="38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spans="3:64" ht="20.100000000000001" customHeight="1">
      <c r="C56" s="39"/>
      <c r="E56" s="38"/>
      <c r="F56" s="38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spans="3:64" ht="20.100000000000001" customHeight="1">
      <c r="C57" s="39"/>
      <c r="E57" s="38"/>
      <c r="F57" s="38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</row>
    <row r="58" spans="3:64" ht="20.100000000000001" customHeight="1">
      <c r="C58" s="39"/>
      <c r="E58" s="38"/>
      <c r="F58" s="38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</row>
    <row r="59" spans="3:64" ht="20.100000000000001" customHeight="1">
      <c r="C59" s="39"/>
      <c r="E59" s="38"/>
      <c r="F59" s="38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</row>
    <row r="60" spans="3:64" ht="20.100000000000001" customHeight="1">
      <c r="C60" s="39"/>
      <c r="E60" s="38"/>
      <c r="F60" s="38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</row>
    <row r="61" spans="3:64" ht="20.100000000000001" customHeight="1">
      <c r="C61" s="39"/>
      <c r="E61" s="38"/>
      <c r="F61" s="38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</row>
    <row r="62" spans="3:64" ht="20.100000000000001" customHeight="1">
      <c r="C62" s="39"/>
      <c r="E62" s="38"/>
      <c r="F62" s="38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</row>
    <row r="63" spans="3:64" ht="20.100000000000001" customHeight="1">
      <c r="C63" s="39"/>
      <c r="E63" s="38"/>
      <c r="F63" s="38"/>
      <c r="G63" s="39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</row>
    <row r="64" spans="3:64" ht="20.100000000000001" customHeight="1">
      <c r="C64" s="39"/>
      <c r="E64" s="38"/>
      <c r="F64" s="38"/>
      <c r="G64" s="3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</row>
    <row r="65" spans="3:64" ht="20.100000000000001" customHeight="1">
      <c r="C65" s="39"/>
      <c r="E65" s="38"/>
      <c r="F65" s="38"/>
      <c r="G65" s="39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</row>
    <row r="66" spans="3:64" ht="20.100000000000001" customHeight="1">
      <c r="C66" s="39"/>
      <c r="E66" s="38"/>
      <c r="F66" s="38"/>
      <c r="G66" s="39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</row>
    <row r="67" spans="3:64" ht="20.100000000000001" customHeight="1">
      <c r="C67" s="39"/>
      <c r="E67" s="38"/>
      <c r="F67" s="38"/>
      <c r="G67" s="39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</row>
    <row r="68" spans="3:64" ht="20.100000000000001" customHeight="1">
      <c r="C68" s="39"/>
      <c r="E68" s="38"/>
      <c r="F68" s="38"/>
      <c r="G68" s="39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</row>
    <row r="69" spans="3:64" ht="20.100000000000001" customHeight="1">
      <c r="C69" s="39"/>
      <c r="E69" s="38"/>
      <c r="F69" s="38"/>
      <c r="G69" s="39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</row>
    <row r="70" spans="3:64" ht="20.100000000000001" customHeight="1">
      <c r="C70" s="39"/>
      <c r="E70" s="38"/>
      <c r="F70" s="38"/>
      <c r="G70" s="39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</row>
    <row r="71" spans="3:64" ht="20.100000000000001" customHeight="1">
      <c r="C71" s="39"/>
      <c r="E71" s="38"/>
      <c r="F71" s="38"/>
      <c r="G71" s="39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</row>
    <row r="72" spans="3:64" ht="20.100000000000001" customHeight="1">
      <c r="C72" s="39"/>
      <c r="E72" s="38"/>
      <c r="F72" s="38"/>
      <c r="G72" s="39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</row>
    <row r="73" spans="3:64" ht="20.100000000000001" customHeight="1">
      <c r="C73" s="39"/>
      <c r="E73" s="38"/>
      <c r="F73" s="38"/>
      <c r="G73" s="39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</row>
    <row r="74" spans="3:64" ht="20.100000000000001" customHeight="1">
      <c r="C74" s="39"/>
      <c r="E74" s="38"/>
      <c r="F74" s="38"/>
      <c r="G74" s="39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</row>
    <row r="75" spans="3:64" ht="20.100000000000001" customHeight="1">
      <c r="C75" s="39"/>
      <c r="E75" s="38"/>
      <c r="F75" s="38"/>
      <c r="G75" s="39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</row>
    <row r="76" spans="3:64" ht="20.100000000000001" customHeight="1">
      <c r="C76" s="39"/>
      <c r="E76" s="38"/>
      <c r="F76" s="38"/>
      <c r="G76" s="39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</row>
    <row r="77" spans="3:64" ht="20.100000000000001" customHeight="1">
      <c r="C77" s="39"/>
      <c r="E77" s="38"/>
      <c r="F77" s="38"/>
      <c r="G77" s="39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</row>
    <row r="78" spans="3:64" ht="20.100000000000001" customHeight="1">
      <c r="C78" s="39"/>
      <c r="E78" s="38"/>
      <c r="F78" s="38"/>
      <c r="G78" s="39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</row>
    <row r="79" spans="3:64" ht="20.100000000000001" customHeight="1">
      <c r="C79" s="39"/>
      <c r="E79" s="38"/>
      <c r="F79" s="38"/>
      <c r="G79" s="39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</row>
    <row r="80" spans="3:64" ht="20.100000000000001" customHeight="1">
      <c r="C80" s="39"/>
      <c r="E80" s="38"/>
      <c r="F80" s="38"/>
      <c r="G80" s="39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</row>
    <row r="81" spans="3:64" ht="20.100000000000001" customHeight="1">
      <c r="C81" s="39"/>
      <c r="E81" s="38"/>
      <c r="F81" s="38"/>
      <c r="G81" s="39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</row>
    <row r="82" spans="3:64" ht="20.100000000000001" customHeight="1">
      <c r="C82" s="39"/>
      <c r="E82" s="38"/>
      <c r="F82" s="38"/>
      <c r="G82" s="39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</row>
    <row r="83" spans="3:64" ht="20.100000000000001" customHeight="1">
      <c r="C83" s="39"/>
      <c r="E83" s="38"/>
      <c r="F83" s="38"/>
      <c r="G83" s="39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</row>
    <row r="84" spans="3:64" ht="20.100000000000001" customHeight="1">
      <c r="C84" s="39"/>
      <c r="E84" s="38"/>
      <c r="F84" s="38"/>
      <c r="G84" s="39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</row>
    <row r="85" spans="3:64" ht="20.100000000000001" customHeight="1">
      <c r="C85" s="39"/>
      <c r="E85" s="38"/>
      <c r="F85" s="38"/>
      <c r="G85" s="39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</row>
    <row r="86" spans="3:64" ht="20.100000000000001" customHeight="1">
      <c r="C86" s="39"/>
      <c r="E86" s="38"/>
      <c r="F86" s="38"/>
      <c r="G86" s="39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</row>
    <row r="87" spans="3:64" ht="20.100000000000001" customHeight="1">
      <c r="C87" s="39"/>
      <c r="E87" s="38"/>
      <c r="F87" s="38"/>
      <c r="G87" s="39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</row>
    <row r="88" spans="3:64" ht="20.100000000000001" customHeight="1">
      <c r="C88" s="39"/>
      <c r="E88" s="38"/>
      <c r="F88" s="38"/>
      <c r="G88" s="39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</row>
    <row r="89" spans="3:64" ht="20.100000000000001" customHeight="1">
      <c r="C89" s="39"/>
      <c r="E89" s="38"/>
      <c r="F89" s="38"/>
      <c r="G89" s="39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</row>
    <row r="90" spans="3:64" ht="20.100000000000001" customHeight="1">
      <c r="C90" s="39"/>
      <c r="E90" s="38"/>
      <c r="F90" s="38"/>
      <c r="G90" s="39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</row>
    <row r="91" spans="3:64" ht="20.100000000000001" customHeight="1">
      <c r="C91" s="39"/>
      <c r="E91" s="38"/>
      <c r="F91" s="38"/>
      <c r="G91" s="39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</row>
    <row r="92" spans="3:64" ht="20.100000000000001" customHeight="1">
      <c r="C92" s="39"/>
      <c r="E92" s="38"/>
      <c r="F92" s="38"/>
      <c r="G92" s="39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</row>
    <row r="93" spans="3:64" ht="20.100000000000001" customHeight="1">
      <c r="C93" s="39"/>
      <c r="E93" s="38"/>
      <c r="F93" s="38"/>
      <c r="G93" s="39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</row>
    <row r="94" spans="3:64" ht="20.100000000000001" customHeight="1">
      <c r="C94" s="39"/>
      <c r="E94" s="38"/>
      <c r="F94" s="38"/>
      <c r="G94" s="39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</row>
    <row r="95" spans="3:64" ht="20.100000000000001" customHeight="1">
      <c r="C95" s="39"/>
      <c r="E95" s="38"/>
      <c r="F95" s="38"/>
      <c r="G95" s="39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</row>
    <row r="96" spans="3:64" ht="20.100000000000001" customHeight="1">
      <c r="C96" s="39"/>
      <c r="E96" s="38"/>
      <c r="F96" s="38"/>
      <c r="G96" s="39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</row>
    <row r="97" spans="3:64" ht="20.100000000000001" customHeight="1">
      <c r="C97" s="39"/>
      <c r="E97" s="38"/>
      <c r="F97" s="38"/>
      <c r="G97" s="39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</row>
    <row r="98" spans="3:64" ht="20.100000000000001" customHeight="1">
      <c r="C98" s="39"/>
      <c r="E98" s="38"/>
      <c r="F98" s="38"/>
      <c r="G98" s="39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</row>
    <row r="99" spans="3:64" ht="20.100000000000001" customHeight="1">
      <c r="C99" s="39"/>
      <c r="E99" s="38"/>
      <c r="F99" s="38"/>
      <c r="G99" s="39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</row>
    <row r="100" spans="3:64" ht="20.100000000000001" customHeight="1">
      <c r="C100" s="39"/>
      <c r="E100" s="38"/>
      <c r="F100" s="38"/>
      <c r="G100" s="39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</row>
    <row r="101" spans="3:64" ht="20.100000000000001" customHeight="1">
      <c r="C101" s="39"/>
      <c r="E101" s="38"/>
      <c r="F101" s="38"/>
      <c r="G101" s="39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</row>
    <row r="102" spans="3:64" ht="20.100000000000001" customHeight="1">
      <c r="C102" s="39"/>
      <c r="E102" s="38"/>
      <c r="F102" s="38"/>
      <c r="G102" s="39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</row>
    <row r="103" spans="3:64" ht="20.100000000000001" customHeight="1">
      <c r="C103" s="39"/>
      <c r="E103" s="38"/>
      <c r="F103" s="38"/>
      <c r="G103" s="39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</row>
    <row r="104" spans="3:64" ht="20.100000000000001" customHeight="1">
      <c r="C104" s="39"/>
      <c r="E104" s="38"/>
      <c r="F104" s="38"/>
      <c r="G104" s="39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</row>
    <row r="105" spans="3:64" ht="20.100000000000001" customHeight="1">
      <c r="C105" s="39"/>
      <c r="E105" s="38"/>
      <c r="F105" s="38"/>
      <c r="G105" s="39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</row>
    <row r="106" spans="3:64" ht="20.100000000000001" customHeight="1">
      <c r="C106" s="39"/>
      <c r="E106" s="38"/>
      <c r="F106" s="38"/>
      <c r="G106" s="39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</row>
    <row r="107" spans="3:64" ht="20.100000000000001" customHeight="1">
      <c r="C107" s="39"/>
      <c r="E107" s="38"/>
      <c r="F107" s="38"/>
      <c r="G107" s="39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</row>
    <row r="108" spans="3:64" ht="20.100000000000001" customHeight="1">
      <c r="C108" s="39"/>
      <c r="E108" s="38"/>
      <c r="F108" s="38"/>
      <c r="G108" s="39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</row>
    <row r="109" spans="3:64" ht="20.100000000000001" customHeight="1">
      <c r="C109" s="39"/>
      <c r="E109" s="38"/>
      <c r="F109" s="38"/>
      <c r="G109" s="39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</row>
    <row r="110" spans="3:64" ht="20.100000000000001" customHeight="1">
      <c r="C110" s="39"/>
      <c r="E110" s="38"/>
      <c r="F110" s="38"/>
      <c r="G110" s="39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</row>
    <row r="111" spans="3:64" ht="20.100000000000001" customHeight="1">
      <c r="C111" s="39"/>
      <c r="E111" s="38"/>
      <c r="F111" s="38"/>
      <c r="G111" s="39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</row>
    <row r="112" spans="3:64" ht="20.100000000000001" customHeight="1">
      <c r="C112" s="39"/>
      <c r="E112" s="38"/>
      <c r="F112" s="38"/>
      <c r="G112" s="39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</row>
    <row r="113" spans="3:64" ht="20.100000000000001" customHeight="1">
      <c r="C113" s="39"/>
      <c r="E113" s="38"/>
      <c r="F113" s="38"/>
      <c r="G113" s="39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</row>
    <row r="114" spans="3:64" ht="20.100000000000001" customHeight="1">
      <c r="C114" s="39"/>
      <c r="E114" s="38"/>
      <c r="F114" s="38"/>
      <c r="G114" s="39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</row>
    <row r="115" spans="3:64" ht="20.100000000000001" customHeight="1">
      <c r="C115" s="39"/>
      <c r="E115" s="38"/>
      <c r="F115" s="38"/>
      <c r="G115" s="39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</row>
    <row r="116" spans="3:64" ht="20.100000000000001" customHeight="1">
      <c r="C116" s="39"/>
      <c r="E116" s="38"/>
      <c r="F116" s="38"/>
      <c r="G116" s="39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</row>
    <row r="117" spans="3:64" ht="20.100000000000001" customHeight="1">
      <c r="C117" s="39"/>
      <c r="E117" s="38"/>
      <c r="F117" s="38"/>
      <c r="G117" s="39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</row>
    <row r="118" spans="3:64" ht="20.100000000000001" customHeight="1">
      <c r="C118" s="39"/>
      <c r="E118" s="38"/>
      <c r="F118" s="38"/>
      <c r="G118" s="39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</row>
    <row r="119" spans="3:64" ht="20.100000000000001" customHeight="1">
      <c r="C119" s="39"/>
      <c r="E119" s="38"/>
      <c r="F119" s="38"/>
      <c r="G119" s="39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</row>
    <row r="120" spans="3:64" ht="20.100000000000001" customHeight="1">
      <c r="C120" s="39"/>
      <c r="E120" s="38"/>
      <c r="F120" s="38"/>
      <c r="G120" s="39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</row>
    <row r="121" spans="3:64" ht="20.100000000000001" customHeight="1">
      <c r="C121" s="39"/>
      <c r="E121" s="38"/>
      <c r="F121" s="38"/>
      <c r="G121" s="39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</row>
    <row r="122" spans="3:64" ht="20.100000000000001" customHeight="1">
      <c r="C122" s="39"/>
      <c r="E122" s="38"/>
      <c r="F122" s="38"/>
      <c r="G122" s="39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</row>
    <row r="123" spans="3:64" ht="20.100000000000001" customHeight="1">
      <c r="C123" s="39"/>
      <c r="E123" s="38"/>
      <c r="F123" s="38"/>
      <c r="G123" s="39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</row>
    <row r="124" spans="3:64" ht="20.100000000000001" customHeight="1">
      <c r="C124" s="39"/>
      <c r="E124" s="38"/>
      <c r="F124" s="38"/>
      <c r="G124" s="39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</row>
  </sheetData>
  <mergeCells count="6">
    <mergeCell ref="A1:G1"/>
    <mergeCell ref="A3:A4"/>
    <mergeCell ref="B3:C3"/>
    <mergeCell ref="D3:D4"/>
    <mergeCell ref="E3:F3"/>
    <mergeCell ref="G3:G4"/>
  </mergeCells>
  <printOptions horizontalCentered="1" verticalCentered="1"/>
  <pageMargins left="0" right="0" top="0" bottom="0" header="0" footer="0"/>
  <pageSetup paperSize="9" scale="87" orientation="portrait" r:id="rId1"/>
  <headerFooter alignWithMargins="0"/>
  <ignoredErrors>
    <ignoredError sqref="D8 D5" formula="1"/>
    <ignoredError sqref="G15" evalError="1"/>
    <ignoredError sqref="E14:F1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Итоги квартала</vt:lpstr>
      <vt:lpstr>Эмиссия ЦБ (объемы)</vt:lpstr>
      <vt:lpstr>Эмитенты и выпуски (количество)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2018-03-07T13:13:27Z</cp:lastPrinted>
  <dcterms:created xsi:type="dcterms:W3CDTF">2006-09-15T06:12:44Z</dcterms:created>
  <dcterms:modified xsi:type="dcterms:W3CDTF">2018-03-12T07:23:48Z</dcterms:modified>
</cp:coreProperties>
</file>