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4980" yWindow="1095" windowWidth="7710" windowHeight="6900" tabRatio="859" firstSheet="1" activeTab="3"/>
  </bookViews>
  <sheets>
    <sheet name="Итоги квартала" sheetId="9" state="hidden" r:id="rId1"/>
    <sheet name="Эмиссия ЦБ (объемы) на 01.04.18" sheetId="20" r:id="rId2"/>
    <sheet name="Эмитенты,выпуски ЦБ на 01.04.18" sheetId="24" r:id="rId3"/>
    <sheet name="Эмиссия ЦБ (объемы) за 1кв2018" sheetId="23" r:id="rId4"/>
  </sheets>
  <calcPr calcId="145621"/>
</workbook>
</file>

<file path=xl/calcChain.xml><?xml version="1.0" encoding="utf-8"?>
<calcChain xmlns="http://schemas.openxmlformats.org/spreadsheetml/2006/main">
  <c r="G18" i="24" l="1"/>
  <c r="D18" i="24"/>
  <c r="G17" i="24"/>
  <c r="D17" i="24"/>
  <c r="G16" i="24"/>
  <c r="D16" i="24"/>
  <c r="G15" i="24"/>
  <c r="D15" i="24"/>
  <c r="F14" i="24"/>
  <c r="E14" i="24"/>
  <c r="E8" i="24" s="1"/>
  <c r="D14" i="24"/>
  <c r="G13" i="24"/>
  <c r="D13" i="24"/>
  <c r="G12" i="24"/>
  <c r="D12" i="24"/>
  <c r="G10" i="24"/>
  <c r="D10" i="24"/>
  <c r="G9" i="24"/>
  <c r="D9" i="24"/>
  <c r="C8" i="24"/>
  <c r="B8" i="24"/>
  <c r="F7" i="24"/>
  <c r="E7" i="24"/>
  <c r="D7" i="24"/>
  <c r="F6" i="24"/>
  <c r="F5" i="24" s="1"/>
  <c r="E6" i="24"/>
  <c r="D6" i="24"/>
  <c r="C5" i="24"/>
  <c r="B5" i="24"/>
  <c r="E5" i="24" l="1"/>
  <c r="G5" i="24" s="1"/>
  <c r="D5" i="24"/>
  <c r="G7" i="24"/>
  <c r="G6" i="24"/>
  <c r="D8" i="24"/>
  <c r="G14" i="24"/>
  <c r="F8" i="24"/>
  <c r="G8" i="24" s="1"/>
  <c r="C43" i="23"/>
  <c r="B43" i="23"/>
  <c r="C38" i="23"/>
  <c r="B38" i="23"/>
  <c r="B15" i="23" l="1"/>
  <c r="B11" i="23"/>
  <c r="B9" i="23" s="1"/>
  <c r="C11" i="23"/>
  <c r="C9" i="23" s="1"/>
  <c r="C15" i="23"/>
  <c r="B41" i="20" l="1"/>
  <c r="C41" i="20" l="1"/>
  <c r="B36" i="20"/>
  <c r="D40" i="20" l="1"/>
  <c r="D39" i="20"/>
  <c r="D38" i="20"/>
  <c r="D37" i="20"/>
  <c r="C36" i="20"/>
  <c r="D36" i="20" s="1"/>
  <c r="D47" i="23" l="1"/>
  <c r="D45" i="23"/>
  <c r="D44" i="23"/>
  <c r="D43" i="23"/>
  <c r="D42" i="23"/>
  <c r="D41" i="23"/>
  <c r="D40" i="23"/>
  <c r="D39" i="23"/>
  <c r="D38" i="23"/>
  <c r="D37" i="23"/>
  <c r="D36" i="23"/>
  <c r="D34" i="23"/>
  <c r="C33" i="23"/>
  <c r="B33" i="23"/>
  <c r="D31" i="23"/>
  <c r="D29" i="23"/>
  <c r="D28" i="23"/>
  <c r="C27" i="23"/>
  <c r="B27" i="23"/>
  <c r="D24" i="23"/>
  <c r="D23" i="23"/>
  <c r="D22" i="23"/>
  <c r="D21" i="23"/>
  <c r="C20" i="23"/>
  <c r="B20" i="23"/>
  <c r="D18" i="23"/>
  <c r="D17" i="23"/>
  <c r="D16" i="23"/>
  <c r="D15" i="23"/>
  <c r="D14" i="23"/>
  <c r="D11" i="23"/>
  <c r="D10" i="23"/>
  <c r="C8" i="23"/>
  <c r="B8" i="23"/>
  <c r="D7" i="23"/>
  <c r="D6" i="23"/>
  <c r="C5" i="23"/>
  <c r="B5" i="23"/>
  <c r="D45" i="20"/>
  <c r="D44" i="20"/>
  <c r="D43" i="20"/>
  <c r="D42" i="20"/>
  <c r="D41" i="20"/>
  <c r="D5" i="23" l="1"/>
  <c r="D27" i="23"/>
  <c r="C26" i="23"/>
  <c r="D33" i="23"/>
  <c r="D20" i="23"/>
  <c r="D8" i="23"/>
  <c r="D9" i="23"/>
  <c r="B26" i="23"/>
  <c r="D6" i="20"/>
  <c r="D26" i="23" l="1"/>
  <c r="C14" i="20"/>
  <c r="B14" i="20"/>
  <c r="C10" i="20"/>
  <c r="C8" i="20" s="1"/>
  <c r="B10" i="20"/>
  <c r="B8" i="20" s="1"/>
  <c r="C25" i="20" l="1"/>
  <c r="C31" i="20"/>
  <c r="B31" i="20"/>
  <c r="B25" i="20"/>
  <c r="B4" i="20" l="1"/>
  <c r="D5" i="20"/>
  <c r="D18" i="20"/>
  <c r="D20" i="20" l="1"/>
  <c r="C19" i="20" l="1"/>
  <c r="B19" i="20"/>
  <c r="D35" i="20" l="1"/>
  <c r="D34" i="20"/>
  <c r="D33" i="20"/>
  <c r="D32" i="20"/>
  <c r="D30" i="20"/>
  <c r="D29" i="20"/>
  <c r="D28" i="20"/>
  <c r="D27" i="20"/>
  <c r="D26" i="20"/>
  <c r="D23" i="20"/>
  <c r="D22" i="20"/>
  <c r="D21" i="20"/>
  <c r="D19" i="20"/>
  <c r="D17" i="20"/>
  <c r="D16" i="20"/>
  <c r="D15" i="20"/>
  <c r="D13" i="20"/>
  <c r="D12" i="20"/>
  <c r="D10" i="20"/>
  <c r="D9" i="20"/>
  <c r="C7" i="20" l="1"/>
  <c r="D25" i="20" l="1"/>
  <c r="D31" i="20"/>
  <c r="D14" i="20"/>
  <c r="B24" i="20"/>
  <c r="C24" i="20"/>
  <c r="D24" i="20" l="1"/>
  <c r="B7" i="20"/>
  <c r="D7" i="20" s="1"/>
  <c r="D8" i="20"/>
  <c r="C4" i="20"/>
  <c r="D4" i="20" s="1"/>
</calcChain>
</file>

<file path=xl/sharedStrings.xml><?xml version="1.0" encoding="utf-8"?>
<sst xmlns="http://schemas.openxmlformats.org/spreadsheetml/2006/main" count="188" uniqueCount="84">
  <si>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</si>
  <si>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</si>
  <si>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</si>
  <si>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</si>
  <si>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</si>
  <si>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</si>
  <si>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</si>
  <si>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</si>
  <si>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</si>
  <si>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</si>
  <si>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</si>
  <si>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</si>
  <si>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</si>
  <si>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</si>
  <si>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</si>
  <si>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</si>
  <si>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</si>
  <si>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</si>
  <si>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</si>
  <si>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</si>
  <si>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</si>
  <si>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</si>
  <si>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</si>
  <si>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</si>
  <si>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</si>
  <si>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</si>
  <si>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</si>
  <si>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</si>
  <si>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</si>
  <si>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</si>
  <si>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</si>
  <si>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</si>
  <si>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</si>
  <si>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</si>
  <si>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</si>
  <si>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</si>
  <si>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</si>
  <si>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</si>
  <si>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</si>
  <si>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</si>
  <si>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</si>
  <si>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</si>
  <si>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</si>
  <si>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</si>
  <si>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</si>
  <si>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</si>
  <si>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</si>
  <si>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</si>
  <si>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</si>
  <si>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</si>
  <si>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</si>
  <si>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</si>
  <si>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</si>
  <si>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</si>
  <si>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</si>
  <si>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</si>
  <si>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-</t>
  </si>
  <si>
    <t>Объем выпусков, тыс. рублей</t>
  </si>
  <si>
    <t>белорусские рубли</t>
  </si>
  <si>
    <t>прочие, в т.ч.</t>
  </si>
  <si>
    <t>облигации ОАО "Банк развития Республики Беларусь"</t>
  </si>
  <si>
    <t xml:space="preserve">по сроку обращения: </t>
  </si>
  <si>
    <t>до 1 года</t>
  </si>
  <si>
    <t>от 1 до 5 лет</t>
  </si>
  <si>
    <t>от 5 до 10 лет</t>
  </si>
  <si>
    <t xml:space="preserve">по виду дохода: </t>
  </si>
  <si>
    <t>постоянный процентный</t>
  </si>
  <si>
    <t>переменный процентный</t>
  </si>
  <si>
    <t>дисконтный</t>
  </si>
  <si>
    <t>бездоходные</t>
  </si>
  <si>
    <t xml:space="preserve"> 10 лет и более</t>
  </si>
  <si>
    <t>Объемы зарегистрированных выпусков ценных бумаг за период</t>
  </si>
  <si>
    <t>Акции (на чистой основе), в т.ч.:</t>
  </si>
  <si>
    <t>по способу обеспечения:</t>
  </si>
  <si>
    <t>Объемы выпусков ценных бумаг, находящихся в обращении</t>
  </si>
  <si>
    <t>по валюте номинала:</t>
  </si>
  <si>
    <t>по иным основаниям в соответствии с зак-ом</t>
  </si>
  <si>
    <t>3 мес.2017г.</t>
  </si>
  <si>
    <t>3 мес.2018г.</t>
  </si>
  <si>
    <t>Кол-во эмитентов, шт.</t>
  </si>
  <si>
    <t>Кол-во выпусков, шт.</t>
  </si>
  <si>
    <t>ОАО "Банк развития Республики Беларусь"</t>
  </si>
  <si>
    <t>Эмитенты и выпуски ценных бумаг в обращении</t>
  </si>
  <si>
    <t>10 лет более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</si>
</sst>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35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left" vertical="center" wrapText="1" readingOrder="1"/>
    </xf>
    <xf numFmtId="0" fontId="16" fillId="0" borderId="5" xfId="0" applyFont="1" applyBorder="1" applyAlignment="1">
      <alignment horizontal="left" vertical="center" wrapText="1" readingOrder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/>
    <xf numFmtId="0" fontId="16" fillId="0" borderId="16" xfId="0" applyFont="1" applyBorder="1" applyAlignment="1">
      <alignment horizontal="left" vertical="center" wrapText="1" readingOrder="1"/>
    </xf>
    <xf numFmtId="0" fontId="11" fillId="0" borderId="4" xfId="0" applyFont="1" applyFill="1" applyBorder="1" applyAlignment="1">
      <alignment horizontal="left" vertical="center" wrapText="1" readingOrder="1"/>
    </xf>
    <xf numFmtId="0" fontId="11" fillId="5" borderId="5" xfId="0" applyFont="1" applyFill="1" applyBorder="1" applyAlignment="1">
      <alignment horizontal="left" vertical="center" wrapText="1" readingOrder="1"/>
    </xf>
    <xf numFmtId="14" fontId="11" fillId="4" borderId="11" xfId="1" applyNumberFormat="1" applyFont="1" applyFill="1" applyBorder="1" applyAlignment="1">
      <alignment horizontal="center" vertical="center" wrapText="1" readingOrder="1"/>
    </xf>
    <xf numFmtId="3" fontId="11" fillId="0" borderId="0" xfId="0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4" fontId="11" fillId="0" borderId="0" xfId="1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14" fontId="11" fillId="4" borderId="11" xfId="1" applyNumberFormat="1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right" vertical="center" wrapText="1"/>
    </xf>
    <xf numFmtId="165" fontId="16" fillId="0" borderId="17" xfId="0" applyNumberFormat="1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165" fontId="11" fillId="0" borderId="3" xfId="0" applyNumberFormat="1" applyFont="1" applyBorder="1" applyAlignment="1">
      <alignment horizontal="right" vertical="center" wrapText="1"/>
    </xf>
    <xf numFmtId="165" fontId="11" fillId="0" borderId="8" xfId="0" applyNumberFormat="1" applyFont="1" applyBorder="1" applyAlignment="1">
      <alignment horizontal="right" vertical="center" wrapText="1"/>
    </xf>
    <xf numFmtId="165" fontId="11" fillId="0" borderId="21" xfId="0" applyNumberFormat="1" applyFont="1" applyBorder="1" applyAlignment="1">
      <alignment horizontal="right" vertical="center" wrapText="1"/>
    </xf>
    <xf numFmtId="165" fontId="16" fillId="0" borderId="9" xfId="0" applyNumberFormat="1" applyFont="1" applyBorder="1" applyAlignment="1">
      <alignment horizontal="right" vertical="center" wrapText="1"/>
    </xf>
    <xf numFmtId="165" fontId="16" fillId="0" borderId="10" xfId="0" applyNumberFormat="1" applyFont="1" applyBorder="1" applyAlignment="1">
      <alignment horizontal="right" vertical="center" wrapText="1"/>
    </xf>
    <xf numFmtId="165" fontId="11" fillId="5" borderId="6" xfId="0" applyNumberFormat="1" applyFont="1" applyFill="1" applyBorder="1" applyAlignment="1">
      <alignment horizontal="right" vertical="center" wrapText="1"/>
    </xf>
    <xf numFmtId="165" fontId="11" fillId="6" borderId="2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65" fontId="11" fillId="0" borderId="8" xfId="0" applyNumberFormat="1" applyFont="1" applyFill="1" applyBorder="1" applyAlignment="1">
      <alignment horizontal="right" vertical="center" wrapText="1"/>
    </xf>
    <xf numFmtId="165" fontId="11" fillId="0" borderId="20" xfId="0" applyNumberFormat="1" applyFont="1" applyBorder="1" applyAlignment="1">
      <alignment horizontal="right" vertical="center" wrapText="1"/>
    </xf>
    <xf numFmtId="165" fontId="11" fillId="0" borderId="19" xfId="0" applyNumberFormat="1" applyFont="1" applyBorder="1" applyAlignment="1">
      <alignment horizontal="right" vertical="center" wrapText="1"/>
    </xf>
    <xf numFmtId="165" fontId="11" fillId="5" borderId="1" xfId="0" applyNumberFormat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left" vertical="center" wrapText="1" readingOrder="1"/>
    </xf>
    <xf numFmtId="165" fontId="11" fillId="6" borderId="3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vertical="center"/>
    </xf>
    <xf numFmtId="0" fontId="11" fillId="5" borderId="4" xfId="0" applyFont="1" applyFill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5" fontId="12" fillId="0" borderId="3" xfId="0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left" vertical="center" wrapText="1" readingOrder="1"/>
    </xf>
    <xf numFmtId="165" fontId="17" fillId="0" borderId="1" xfId="0" applyNumberFormat="1" applyFont="1" applyBorder="1" applyAlignment="1">
      <alignment horizontal="right" vertical="center" wrapText="1"/>
    </xf>
    <xf numFmtId="165" fontId="17" fillId="0" borderId="3" xfId="0" applyNumberFormat="1" applyFont="1" applyBorder="1" applyAlignment="1">
      <alignment horizontal="right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 readingOrder="1"/>
    </xf>
    <xf numFmtId="0" fontId="16" fillId="0" borderId="5" xfId="0" applyFont="1" applyFill="1" applyBorder="1" applyAlignment="1">
      <alignment horizontal="left" vertical="center" wrapText="1" readingOrder="1"/>
    </xf>
    <xf numFmtId="165" fontId="16" fillId="0" borderId="6" xfId="0" applyNumberFormat="1" applyFont="1" applyFill="1" applyBorder="1" applyAlignment="1">
      <alignment horizontal="right" vertical="center" wrapText="1"/>
    </xf>
    <xf numFmtId="165" fontId="16" fillId="0" borderId="17" xfId="0" applyNumberFormat="1" applyFont="1" applyFill="1" applyBorder="1" applyAlignment="1">
      <alignment horizontal="right" vertical="center" wrapText="1"/>
    </xf>
    <xf numFmtId="165" fontId="11" fillId="0" borderId="3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left" vertical="center" wrapText="1" readingOrder="1"/>
    </xf>
    <xf numFmtId="165" fontId="11" fillId="0" borderId="21" xfId="0" applyNumberFormat="1" applyFont="1" applyFill="1" applyBorder="1" applyAlignment="1">
      <alignment horizontal="right" vertical="center" wrapText="1"/>
    </xf>
    <xf numFmtId="165" fontId="11" fillId="0" borderId="3" xfId="0" quotePrefix="1" applyNumberFormat="1" applyFont="1" applyBorder="1" applyAlignment="1">
      <alignment horizontal="right" vertical="center" wrapText="1"/>
    </xf>
    <xf numFmtId="4" fontId="11" fillId="0" borderId="0" xfId="1" applyNumberFormat="1" applyFont="1"/>
    <xf numFmtId="4" fontId="11" fillId="0" borderId="0" xfId="0" applyNumberFormat="1" applyFont="1"/>
    <xf numFmtId="4" fontId="11" fillId="0" borderId="0" xfId="0" applyNumberFormat="1" applyFont="1" applyFill="1" applyBorder="1"/>
    <xf numFmtId="3" fontId="16" fillId="0" borderId="1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5" fontId="11" fillId="0" borderId="24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 readingOrder="1"/>
    </xf>
    <xf numFmtId="3" fontId="11" fillId="0" borderId="19" xfId="0" applyNumberFormat="1" applyFont="1" applyBorder="1" applyAlignment="1">
      <alignment horizontal="center" vertical="center" wrapText="1"/>
    </xf>
    <xf numFmtId="165" fontId="11" fillId="0" borderId="19" xfId="0" applyNumberFormat="1" applyFont="1" applyBorder="1" applyAlignment="1">
      <alignment horizontal="center" vertical="center" wrapText="1"/>
    </xf>
    <xf numFmtId="165" fontId="11" fillId="0" borderId="20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3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 readingOrder="1"/>
    </xf>
    <xf numFmtId="3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 readingOrder="1"/>
    </xf>
    <xf numFmtId="3" fontId="18" fillId="0" borderId="8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8" xfId="0" applyNumberFormat="1" applyFont="1" applyBorder="1" applyAlignment="1">
      <alignment horizontal="center" vertical="center" wrapText="1"/>
    </xf>
    <xf numFmtId="165" fontId="18" fillId="0" borderId="21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right" vertical="center" wrapText="1" indent="1" readingOrder="1"/>
    </xf>
    <xf numFmtId="3" fontId="12" fillId="0" borderId="19" xfId="0" applyNumberFormat="1" applyFont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" vertical="center" wrapText="1"/>
    </xf>
    <xf numFmtId="165" fontId="12" fillId="0" borderId="20" xfId="0" applyNumberFormat="1" applyFont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top"/>
    </xf>
    <xf numFmtId="4" fontId="11" fillId="0" borderId="0" xfId="0" applyNumberFormat="1" applyFont="1" applyFill="1" applyAlignment="1">
      <alignment vertical="top"/>
    </xf>
    <xf numFmtId="4" fontId="11" fillId="0" borderId="0" xfId="0" applyNumberFormat="1" applyFont="1" applyFill="1"/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4" xfId="0" applyFont="1" applyFill="1" applyBorder="1" applyAlignment="1">
      <alignment horizontal="center" vertical="center" wrapText="1" readingOrder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4" fontId="11" fillId="4" borderId="12" xfId="0" applyNumberFormat="1" applyFont="1" applyFill="1" applyBorder="1" applyAlignment="1">
      <alignment horizontal="center" vertical="center" wrapText="1"/>
    </xf>
    <xf numFmtId="4" fontId="11" fillId="4" borderId="13" xfId="0" applyNumberFormat="1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0" xfId="0" applyFont="1" applyFill="1" applyBorder="1" applyAlignment="1">
      <alignment horizontal="center" vertical="center" wrapText="1" readingOrder="1"/>
    </xf>
    <xf numFmtId="4" fontId="11" fillId="4" borderId="12" xfId="0" applyNumberFormat="1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Alignment="1">
      <alignment horizontal="center"/>
    </xf>
    <xf numFmtId="0" fontId="11" fillId="4" borderId="22" xfId="0" applyFont="1" applyFill="1" applyBorder="1" applyAlignment="1">
      <alignment horizontal="center" vertical="center" wrapText="1" readingOrder="1"/>
    </xf>
    <xf numFmtId="0" fontId="11" fillId="4" borderId="23" xfId="0" applyFont="1" applyFill="1" applyBorder="1" applyAlignment="1">
      <alignment horizontal="center" vertical="center" wrapText="1" readingOrder="1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 x14ac:dyDescent="0.3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 x14ac:dyDescent="0.2">
      <c r="A1" s="118" t="s">
        <v>1</v>
      </c>
      <c r="B1" s="120" t="s">
        <v>5</v>
      </c>
      <c r="C1" s="120"/>
      <c r="D1" s="10" t="s">
        <v>0</v>
      </c>
      <c r="E1" s="118" t="s">
        <v>1</v>
      </c>
      <c r="F1" s="120" t="s">
        <v>24</v>
      </c>
      <c r="G1" s="120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 x14ac:dyDescent="0.2">
      <c r="A2" s="119"/>
      <c r="B2" s="5"/>
      <c r="C2" s="5"/>
      <c r="D2" s="11" t="s">
        <v>27</v>
      </c>
      <c r="E2" s="119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 x14ac:dyDescent="0.2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 x14ac:dyDescent="0.2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 x14ac:dyDescent="0.2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 x14ac:dyDescent="0.2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 x14ac:dyDescent="0.2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 x14ac:dyDescent="0.2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 x14ac:dyDescent="0.2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 x14ac:dyDescent="0.2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 x14ac:dyDescent="0.2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 x14ac:dyDescent="0.3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 x14ac:dyDescent="0.3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 x14ac:dyDescent="0.3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 x14ac:dyDescent="0.3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 x14ac:dyDescent="0.3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 x14ac:dyDescent="0.3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 x14ac:dyDescent="0.3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 x14ac:dyDescent="0.3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 x14ac:dyDescent="0.3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 x14ac:dyDescent="0.3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 x14ac:dyDescent="0.3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 x14ac:dyDescent="0.3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 x14ac:dyDescent="0.3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 x14ac:dyDescent="0.3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 x14ac:dyDescent="0.3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 x14ac:dyDescent="0.3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 x14ac:dyDescent="0.3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 x14ac:dyDescent="0.3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Z144"/>
  <sheetViews>
    <sheetView topLeftCell="A20" zoomScaleNormal="100" zoomScaleSheetLayoutView="115" workbookViewId="0">
      <selection activeCell="A47" sqref="A47"/>
    </sheetView>
  </sheetViews>
  <sheetFormatPr defaultColWidth="9.140625" defaultRowHeight="18" customHeight="1" x14ac:dyDescent="0.25"/>
  <cols>
    <col min="1" max="1" width="56.140625" style="31" customWidth="1"/>
    <col min="2" max="2" width="16.42578125" style="39" customWidth="1"/>
    <col min="3" max="3" width="15.85546875" style="40" customWidth="1"/>
    <col min="4" max="4" width="14.28515625" style="41" customWidth="1"/>
    <col min="5" max="5" width="12.28515625" style="30" customWidth="1"/>
    <col min="6" max="6" width="16.85546875" style="30" customWidth="1"/>
    <col min="7" max="52" width="9.140625" style="30" customWidth="1"/>
    <col min="53" max="16384" width="9.140625" style="31"/>
  </cols>
  <sheetData>
    <row r="1" spans="1:52" ht="18" customHeight="1" thickBot="1" x14ac:dyDescent="0.3">
      <c r="A1" s="121" t="s">
        <v>74</v>
      </c>
      <c r="B1" s="121"/>
      <c r="C1" s="121"/>
      <c r="D1" s="121"/>
    </row>
    <row r="2" spans="1:52" s="26" customFormat="1" ht="18" customHeight="1" thickBot="1" x14ac:dyDescent="0.25">
      <c r="A2" s="122" t="s">
        <v>34</v>
      </c>
      <c r="B2" s="124" t="s">
        <v>57</v>
      </c>
      <c r="C2" s="125"/>
      <c r="D2" s="126" t="s">
        <v>28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</row>
    <row r="3" spans="1:52" s="26" customFormat="1" ht="18" customHeight="1" thickBot="1" x14ac:dyDescent="0.25">
      <c r="A3" s="123"/>
      <c r="B3" s="42">
        <v>42826</v>
      </c>
      <c r="C3" s="42">
        <v>43191</v>
      </c>
      <c r="D3" s="127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</row>
    <row r="4" spans="1:52" s="26" customFormat="1" ht="18" customHeight="1" x14ac:dyDescent="0.2">
      <c r="A4" s="28" t="s">
        <v>35</v>
      </c>
      <c r="B4" s="43">
        <f>SUM(B5:B6)</f>
        <v>30060980.151999999</v>
      </c>
      <c r="C4" s="43">
        <f>SUM(C5:C6)</f>
        <v>31229345.725000001</v>
      </c>
      <c r="D4" s="44">
        <f>(C4-B4)/B4*100</f>
        <v>3.8866516231084023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</row>
    <row r="5" spans="1:52" s="26" customFormat="1" ht="18" customHeight="1" x14ac:dyDescent="0.2">
      <c r="A5" s="15" t="s">
        <v>29</v>
      </c>
      <c r="B5" s="45">
        <v>27277839.577</v>
      </c>
      <c r="C5" s="45">
        <v>28252232.743000001</v>
      </c>
      <c r="D5" s="46">
        <f t="shared" ref="D5:D6" si="0">(C5-B5)/B5*100</f>
        <v>3.5721053467210258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</row>
    <row r="6" spans="1:52" s="26" customFormat="1" ht="18" customHeight="1" thickBot="1" x14ac:dyDescent="0.25">
      <c r="A6" s="27" t="s">
        <v>30</v>
      </c>
      <c r="B6" s="47">
        <v>2783140.5750000002</v>
      </c>
      <c r="C6" s="47">
        <v>2977112.9819999998</v>
      </c>
      <c r="D6" s="48">
        <f t="shared" si="0"/>
        <v>6.9695511876901746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</row>
    <row r="7" spans="1:52" ht="18" customHeight="1" thickBot="1" x14ac:dyDescent="0.3">
      <c r="A7" s="32" t="s">
        <v>36</v>
      </c>
      <c r="B7" s="49">
        <f>B8</f>
        <v>14786208.002</v>
      </c>
      <c r="C7" s="49">
        <f>C8</f>
        <v>16880451.288316503</v>
      </c>
      <c r="D7" s="50">
        <f t="shared" ref="D7:D18" si="1">(C7-B7)/B7*100</f>
        <v>14.163491315915703</v>
      </c>
    </row>
    <row r="8" spans="1:52" ht="18" customHeight="1" x14ac:dyDescent="0.25">
      <c r="A8" s="34" t="s">
        <v>39</v>
      </c>
      <c r="B8" s="51">
        <f>SUM(B9,B10,B14)</f>
        <v>14786208.002</v>
      </c>
      <c r="C8" s="51">
        <f>SUM(C9,C10,C14)</f>
        <v>16880451.288316503</v>
      </c>
      <c r="D8" s="52">
        <f t="shared" si="1"/>
        <v>14.163491315915703</v>
      </c>
    </row>
    <row r="9" spans="1:52" ht="18" customHeight="1" x14ac:dyDescent="0.25">
      <c r="A9" s="15" t="s">
        <v>17</v>
      </c>
      <c r="B9" s="45">
        <v>2304235.9589999998</v>
      </c>
      <c r="C9" s="45">
        <v>3431455.9805164998</v>
      </c>
      <c r="D9" s="46">
        <f>(C9-B9)/B9*100</f>
        <v>48.919470122569173</v>
      </c>
    </row>
    <row r="10" spans="1:52" ht="18" customHeight="1" x14ac:dyDescent="0.25">
      <c r="A10" s="15" t="s">
        <v>32</v>
      </c>
      <c r="B10" s="45">
        <f>SUM(B11:B13)</f>
        <v>6255110.6179999998</v>
      </c>
      <c r="C10" s="45">
        <f>SUM(C11:C13)</f>
        <v>7055232.517</v>
      </c>
      <c r="D10" s="46">
        <f t="shared" si="1"/>
        <v>12.791490796302337</v>
      </c>
    </row>
    <row r="11" spans="1:52" ht="18" customHeight="1" x14ac:dyDescent="0.25">
      <c r="A11" s="64" t="s">
        <v>38</v>
      </c>
      <c r="B11" s="65">
        <v>0</v>
      </c>
      <c r="C11" s="65">
        <v>0</v>
      </c>
      <c r="D11" s="66" t="s">
        <v>56</v>
      </c>
    </row>
    <row r="12" spans="1:52" ht="18" customHeight="1" x14ac:dyDescent="0.25">
      <c r="A12" s="64" t="s">
        <v>37</v>
      </c>
      <c r="B12" s="65">
        <v>210000</v>
      </c>
      <c r="C12" s="65">
        <v>10000</v>
      </c>
      <c r="D12" s="66">
        <f t="shared" si="1"/>
        <v>-95.238095238095227</v>
      </c>
      <c r="F12" s="36"/>
    </row>
    <row r="13" spans="1:52" ht="18" customHeight="1" x14ac:dyDescent="0.25">
      <c r="A13" s="64" t="s">
        <v>40</v>
      </c>
      <c r="B13" s="65">
        <v>6045110.6179999998</v>
      </c>
      <c r="C13" s="65">
        <v>7045232.517</v>
      </c>
      <c r="D13" s="66">
        <f t="shared" si="1"/>
        <v>16.544310967975083</v>
      </c>
      <c r="F13" s="36"/>
    </row>
    <row r="14" spans="1:52" ht="18" customHeight="1" x14ac:dyDescent="0.25">
      <c r="A14" s="15" t="s">
        <v>33</v>
      </c>
      <c r="B14" s="45">
        <f>SUM(B15:B17)</f>
        <v>6226861.4249999998</v>
      </c>
      <c r="C14" s="45">
        <f>SUM(C15:C17)</f>
        <v>6393762.7908000015</v>
      </c>
      <c r="D14" s="46">
        <f t="shared" si="1"/>
        <v>2.6803449508273207</v>
      </c>
      <c r="F14" s="36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</row>
    <row r="15" spans="1:52" ht="18" customHeight="1" x14ac:dyDescent="0.25">
      <c r="A15" s="64" t="s">
        <v>38</v>
      </c>
      <c r="B15" s="65">
        <v>1078315</v>
      </c>
      <c r="C15" s="65">
        <v>533279</v>
      </c>
      <c r="D15" s="66">
        <f t="shared" si="1"/>
        <v>-50.545156100026432</v>
      </c>
      <c r="F15" s="36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</row>
    <row r="16" spans="1:52" ht="18" customHeight="1" x14ac:dyDescent="0.25">
      <c r="A16" s="64" t="s">
        <v>41</v>
      </c>
      <c r="B16" s="67">
        <v>258331.55</v>
      </c>
      <c r="C16" s="65">
        <v>435326.24200000003</v>
      </c>
      <c r="D16" s="66">
        <f t="shared" si="1"/>
        <v>68.51454729397166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</row>
    <row r="17" spans="1:52" ht="18" customHeight="1" x14ac:dyDescent="0.25">
      <c r="A17" s="64" t="s">
        <v>59</v>
      </c>
      <c r="B17" s="67">
        <v>4890214.875</v>
      </c>
      <c r="C17" s="65">
        <v>5425157.5488000009</v>
      </c>
      <c r="D17" s="66">
        <f>(C17-B17)/B17*100</f>
        <v>10.939042301285399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</row>
    <row r="18" spans="1:52" ht="18" customHeight="1" x14ac:dyDescent="0.25">
      <c r="A18" s="69" t="s">
        <v>60</v>
      </c>
      <c r="B18" s="68">
        <v>2376829.2000000002</v>
      </c>
      <c r="C18" s="62">
        <v>2452818.747</v>
      </c>
      <c r="D18" s="63">
        <f t="shared" si="1"/>
        <v>3.1970975028411708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</row>
    <row r="19" spans="1:52" ht="18" customHeight="1" x14ac:dyDescent="0.25">
      <c r="A19" s="58" t="s">
        <v>75</v>
      </c>
      <c r="B19" s="57">
        <f>SUM(B20:B23)</f>
        <v>14786208.001</v>
      </c>
      <c r="C19" s="57">
        <f>SUM(C20:C23)</f>
        <v>16880451.289000001</v>
      </c>
      <c r="D19" s="59">
        <f>(C19-B19)/B19*100</f>
        <v>14.163491328259184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</row>
    <row r="20" spans="1:52" ht="18" customHeight="1" x14ac:dyDescent="0.25">
      <c r="A20" s="60" t="s">
        <v>58</v>
      </c>
      <c r="B20" s="45">
        <v>7586343.2999999998</v>
      </c>
      <c r="C20" s="45">
        <v>8198121.4919999996</v>
      </c>
      <c r="D20" s="46">
        <f>(C20-B20)/B20*100</f>
        <v>8.0642038964938454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</row>
    <row r="21" spans="1:52" ht="18" customHeight="1" x14ac:dyDescent="0.25">
      <c r="A21" s="15" t="s">
        <v>42</v>
      </c>
      <c r="B21" s="45">
        <v>5372949.6519999998</v>
      </c>
      <c r="C21" s="45">
        <v>6213479.409</v>
      </c>
      <c r="D21" s="46">
        <f>(C21-B21)/B21*100</f>
        <v>15.643730379776139</v>
      </c>
      <c r="E21" s="36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</row>
    <row r="22" spans="1:52" ht="18" customHeight="1" x14ac:dyDescent="0.25">
      <c r="A22" s="15" t="s">
        <v>43</v>
      </c>
      <c r="B22" s="45">
        <v>1510951.08</v>
      </c>
      <c r="C22" s="45">
        <v>1946388.93</v>
      </c>
      <c r="D22" s="46">
        <f>(C22-B22)/B22*100</f>
        <v>28.818792068370598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</row>
    <row r="23" spans="1:52" ht="18" customHeight="1" x14ac:dyDescent="0.25">
      <c r="A23" s="15" t="s">
        <v>44</v>
      </c>
      <c r="B23" s="45">
        <v>315963.96899999998</v>
      </c>
      <c r="C23" s="45">
        <v>522461.45799999998</v>
      </c>
      <c r="D23" s="46">
        <f>(C23-B23)/B23*100</f>
        <v>65.354758535774693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</row>
    <row r="24" spans="1:52" ht="18" customHeight="1" x14ac:dyDescent="0.25">
      <c r="A24" s="58" t="s">
        <v>73</v>
      </c>
      <c r="B24" s="57">
        <f>SUM(B25,B31)</f>
        <v>14786208.001000002</v>
      </c>
      <c r="C24" s="57">
        <f>SUM(C25,C31)</f>
        <v>16880451.289000001</v>
      </c>
      <c r="D24" s="59">
        <f t="shared" ref="D24:D45" si="2">(C24-B24)/B24*100</f>
        <v>14.16349132825917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</row>
    <row r="25" spans="1:52" ht="18" customHeight="1" x14ac:dyDescent="0.25">
      <c r="A25" s="15" t="s">
        <v>45</v>
      </c>
      <c r="B25" s="45">
        <f>SUM(B26:B30)</f>
        <v>4141380.1069999998</v>
      </c>
      <c r="C25" s="45">
        <f>SUM(C26:C30)</f>
        <v>3890402.19</v>
      </c>
      <c r="D25" s="46">
        <f t="shared" si="2"/>
        <v>-6.0602482871780481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</row>
    <row r="26" spans="1:52" ht="18" customHeight="1" x14ac:dyDescent="0.25">
      <c r="A26" s="64" t="s">
        <v>31</v>
      </c>
      <c r="B26" s="65">
        <v>1816554.987</v>
      </c>
      <c r="C26" s="65">
        <v>1823667.585</v>
      </c>
      <c r="D26" s="66">
        <f t="shared" si="2"/>
        <v>0.39154322610108794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</row>
    <row r="27" spans="1:52" ht="18" customHeight="1" x14ac:dyDescent="0.25">
      <c r="A27" s="64" t="s">
        <v>46</v>
      </c>
      <c r="B27" s="65">
        <v>1091512.699</v>
      </c>
      <c r="C27" s="65">
        <v>1276555.5859999999</v>
      </c>
      <c r="D27" s="66">
        <f t="shared" si="2"/>
        <v>16.952884484947241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</row>
    <row r="28" spans="1:52" ht="18" customHeight="1" x14ac:dyDescent="0.25">
      <c r="A28" s="64" t="s">
        <v>47</v>
      </c>
      <c r="B28" s="65">
        <v>3261.06</v>
      </c>
      <c r="C28" s="65">
        <v>0</v>
      </c>
      <c r="D28" s="66">
        <f t="shared" si="2"/>
        <v>-100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</row>
    <row r="29" spans="1:52" ht="18" customHeight="1" x14ac:dyDescent="0.25">
      <c r="A29" s="64" t="s">
        <v>48</v>
      </c>
      <c r="B29" s="65">
        <v>1020051.361</v>
      </c>
      <c r="C29" s="65">
        <v>780179.01899999997</v>
      </c>
      <c r="D29" s="66">
        <f t="shared" si="2"/>
        <v>-23.515712166183764</v>
      </c>
    </row>
    <row r="30" spans="1:52" ht="18" customHeight="1" x14ac:dyDescent="0.25">
      <c r="A30" s="64" t="s">
        <v>55</v>
      </c>
      <c r="B30" s="65">
        <v>210000</v>
      </c>
      <c r="C30" s="65">
        <v>10000</v>
      </c>
      <c r="D30" s="66">
        <f t="shared" si="2"/>
        <v>-95.238095238095227</v>
      </c>
    </row>
    <row r="31" spans="1:52" ht="18" customHeight="1" x14ac:dyDescent="0.25">
      <c r="A31" s="15" t="s">
        <v>49</v>
      </c>
      <c r="B31" s="45">
        <f>SUM(B32:B35)</f>
        <v>10644827.894000001</v>
      </c>
      <c r="C31" s="45">
        <f>SUM(C32:C35)</f>
        <v>12990049.098999999</v>
      </c>
      <c r="D31" s="46">
        <f t="shared" si="2"/>
        <v>22.031555872518062</v>
      </c>
    </row>
    <row r="32" spans="1:52" ht="18" customHeight="1" x14ac:dyDescent="0.25">
      <c r="A32" s="64" t="s">
        <v>50</v>
      </c>
      <c r="B32" s="65">
        <v>3891268.2680000002</v>
      </c>
      <c r="C32" s="65">
        <v>5113965.1670000004</v>
      </c>
      <c r="D32" s="66">
        <f t="shared" si="2"/>
        <v>31.421552429445608</v>
      </c>
    </row>
    <row r="33" spans="1:52" ht="18" customHeight="1" x14ac:dyDescent="0.25">
      <c r="A33" s="64" t="s">
        <v>52</v>
      </c>
      <c r="B33" s="65">
        <v>638504.4</v>
      </c>
      <c r="C33" s="65">
        <v>442443.2</v>
      </c>
      <c r="D33" s="66">
        <f t="shared" si="2"/>
        <v>-30.706319329984254</v>
      </c>
    </row>
    <row r="34" spans="1:52" ht="18" customHeight="1" x14ac:dyDescent="0.25">
      <c r="A34" s="64" t="s">
        <v>51</v>
      </c>
      <c r="B34" s="65">
        <v>1078315</v>
      </c>
      <c r="C34" s="65">
        <v>533279</v>
      </c>
      <c r="D34" s="66">
        <f t="shared" si="2"/>
        <v>-50.545156100026432</v>
      </c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</row>
    <row r="35" spans="1:52" ht="18" customHeight="1" x14ac:dyDescent="0.25">
      <c r="A35" s="64" t="s">
        <v>76</v>
      </c>
      <c r="B35" s="65">
        <v>5036740.2259999998</v>
      </c>
      <c r="C35" s="65">
        <v>6900361.7319999998</v>
      </c>
      <c r="D35" s="66">
        <f t="shared" si="2"/>
        <v>37.000548417801213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</row>
    <row r="36" spans="1:52" ht="18" customHeight="1" x14ac:dyDescent="0.25">
      <c r="A36" s="61" t="s">
        <v>61</v>
      </c>
      <c r="B36" s="57">
        <f>SUM(B37:B40)</f>
        <v>14786208.002</v>
      </c>
      <c r="C36" s="57">
        <f>SUM(C37:C40)</f>
        <v>16880451.287999999</v>
      </c>
      <c r="D36" s="59">
        <f t="shared" si="2"/>
        <v>14.163491313775165</v>
      </c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52" ht="18" customHeight="1" x14ac:dyDescent="0.25">
      <c r="A37" s="15" t="s">
        <v>62</v>
      </c>
      <c r="B37" s="45">
        <v>40787.32</v>
      </c>
      <c r="C37" s="45">
        <v>34030.53</v>
      </c>
      <c r="D37" s="46">
        <f t="shared" si="2"/>
        <v>-16.565908228341556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</row>
    <row r="38" spans="1:52" ht="18" customHeight="1" x14ac:dyDescent="0.25">
      <c r="A38" s="15" t="s">
        <v>63</v>
      </c>
      <c r="B38" s="45">
        <v>6543425.9170000004</v>
      </c>
      <c r="C38" s="45">
        <v>6745788.1030000001</v>
      </c>
      <c r="D38" s="46">
        <f t="shared" si="2"/>
        <v>3.0926029967613329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</row>
    <row r="39" spans="1:52" ht="18" customHeight="1" x14ac:dyDescent="0.25">
      <c r="A39" s="15" t="s">
        <v>64</v>
      </c>
      <c r="B39" s="45">
        <v>4722763.5769999996</v>
      </c>
      <c r="C39" s="45">
        <v>6688871.1069999998</v>
      </c>
      <c r="D39" s="46">
        <f t="shared" si="2"/>
        <v>41.630445774906093</v>
      </c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</row>
    <row r="40" spans="1:52" ht="18" customHeight="1" x14ac:dyDescent="0.25">
      <c r="A40" s="15" t="s">
        <v>70</v>
      </c>
      <c r="B40" s="45">
        <v>3479231.1880000001</v>
      </c>
      <c r="C40" s="45">
        <v>3411761.548</v>
      </c>
      <c r="D40" s="46">
        <f t="shared" si="2"/>
        <v>-1.9392111749488068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</row>
    <row r="41" spans="1:52" ht="18" customHeight="1" x14ac:dyDescent="0.25">
      <c r="A41" s="61" t="s">
        <v>65</v>
      </c>
      <c r="B41" s="57">
        <f>SUM(B42:B45)</f>
        <v>14786208.001</v>
      </c>
      <c r="C41" s="57">
        <f>SUM(C42:C45)</f>
        <v>16880451.287999999</v>
      </c>
      <c r="D41" s="59">
        <f t="shared" si="2"/>
        <v>14.16349132149611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</row>
    <row r="42" spans="1:52" ht="18" customHeight="1" x14ac:dyDescent="0.25">
      <c r="A42" s="37" t="s">
        <v>66</v>
      </c>
      <c r="B42" s="45">
        <v>7482172.0800000001</v>
      </c>
      <c r="C42" s="45">
        <v>9443584.9649999999</v>
      </c>
      <c r="D42" s="46">
        <f t="shared" si="2"/>
        <v>26.214485099091707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</row>
    <row r="43" spans="1:52" ht="18" customHeight="1" x14ac:dyDescent="0.25">
      <c r="A43" s="37" t="s">
        <v>67</v>
      </c>
      <c r="B43" s="45">
        <v>6929072.0209999997</v>
      </c>
      <c r="C43" s="45">
        <v>6851105.7089999998</v>
      </c>
      <c r="D43" s="46">
        <f t="shared" si="2"/>
        <v>-1.1252056806987534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</row>
    <row r="44" spans="1:52" ht="18" customHeight="1" x14ac:dyDescent="0.25">
      <c r="A44" s="37" t="s">
        <v>68</v>
      </c>
      <c r="B44" s="45">
        <v>116632.35</v>
      </c>
      <c r="C44" s="45">
        <v>150434.372</v>
      </c>
      <c r="D44" s="46">
        <f t="shared" si="2"/>
        <v>28.981686470348915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</row>
    <row r="45" spans="1:52" ht="18" customHeight="1" thickBot="1" x14ac:dyDescent="0.3">
      <c r="A45" s="38" t="s">
        <v>69</v>
      </c>
      <c r="B45" s="56">
        <v>258331.55</v>
      </c>
      <c r="C45" s="56">
        <v>435326.24200000003</v>
      </c>
      <c r="D45" s="55">
        <f t="shared" si="2"/>
        <v>68.51454729397166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</row>
    <row r="46" spans="1:52" ht="18" customHeight="1" x14ac:dyDescent="0.25">
      <c r="C46" s="4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</row>
    <row r="47" spans="1:52" ht="18" customHeight="1" x14ac:dyDescent="0.25">
      <c r="B47" s="41"/>
      <c r="C47" s="4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</row>
    <row r="48" spans="1:52" ht="18" customHeight="1" x14ac:dyDescent="0.25">
      <c r="B48" s="41"/>
      <c r="C48" s="4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</row>
    <row r="49" spans="2:52" ht="18" customHeight="1" x14ac:dyDescent="0.25">
      <c r="C49" s="4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</row>
    <row r="50" spans="2:52" ht="18" customHeight="1" x14ac:dyDescent="0.25">
      <c r="B50" s="41"/>
      <c r="C50" s="4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</row>
    <row r="51" spans="2:52" ht="18" customHeight="1" x14ac:dyDescent="0.25">
      <c r="B51" s="41"/>
      <c r="C51" s="4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</row>
    <row r="52" spans="2:52" ht="18" customHeight="1" x14ac:dyDescent="0.25">
      <c r="C52" s="4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</row>
    <row r="53" spans="2:52" ht="18" customHeight="1" x14ac:dyDescent="0.25">
      <c r="C53" s="4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</row>
    <row r="54" spans="2:52" ht="18" customHeight="1" x14ac:dyDescent="0.25">
      <c r="C54" s="4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</row>
    <row r="55" spans="2:52" ht="18" customHeight="1" x14ac:dyDescent="0.25">
      <c r="C55" s="4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</row>
    <row r="56" spans="2:52" ht="18" customHeight="1" x14ac:dyDescent="0.25">
      <c r="C56" s="4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</row>
    <row r="57" spans="2:52" ht="18" customHeight="1" x14ac:dyDescent="0.25">
      <c r="C57" s="4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</row>
    <row r="58" spans="2:52" ht="18" customHeight="1" x14ac:dyDescent="0.25">
      <c r="C58" s="4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</row>
    <row r="59" spans="2:52" ht="18" customHeight="1" x14ac:dyDescent="0.25">
      <c r="C59" s="4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</row>
    <row r="60" spans="2:52" ht="18" customHeight="1" x14ac:dyDescent="0.25">
      <c r="C60" s="4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</row>
    <row r="61" spans="2:52" ht="18" customHeight="1" x14ac:dyDescent="0.25">
      <c r="C61" s="4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</row>
    <row r="62" spans="2:52" ht="18" customHeight="1" x14ac:dyDescent="0.25">
      <c r="C62" s="4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</row>
    <row r="63" spans="2:52" ht="18" customHeight="1" x14ac:dyDescent="0.25">
      <c r="C63" s="4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</row>
    <row r="64" spans="2:52" ht="18" customHeight="1" x14ac:dyDescent="0.25">
      <c r="C64" s="4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</row>
    <row r="65" spans="3:52" ht="18" customHeight="1" x14ac:dyDescent="0.25">
      <c r="C65" s="4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</row>
    <row r="66" spans="3:52" ht="18" customHeight="1" x14ac:dyDescent="0.25">
      <c r="C66" s="4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</row>
    <row r="67" spans="3:52" ht="18" customHeight="1" x14ac:dyDescent="0.25">
      <c r="C67" s="4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</row>
    <row r="68" spans="3:52" ht="18" customHeight="1" x14ac:dyDescent="0.25">
      <c r="C68" s="4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</row>
    <row r="69" spans="3:52" ht="18" customHeight="1" x14ac:dyDescent="0.25">
      <c r="C69" s="4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</row>
    <row r="70" spans="3:52" ht="18" customHeight="1" x14ac:dyDescent="0.25">
      <c r="C70" s="4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</row>
    <row r="71" spans="3:52" ht="18" customHeight="1" x14ac:dyDescent="0.25">
      <c r="C71" s="4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</row>
    <row r="72" spans="3:52" ht="18" customHeight="1" x14ac:dyDescent="0.25">
      <c r="C72" s="4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</row>
    <row r="73" spans="3:52" ht="18" customHeight="1" x14ac:dyDescent="0.25">
      <c r="C73" s="4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</row>
    <row r="74" spans="3:52" ht="18" customHeight="1" x14ac:dyDescent="0.25">
      <c r="C74" s="4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</row>
    <row r="75" spans="3:52" ht="18" customHeight="1" x14ac:dyDescent="0.25">
      <c r="C75" s="4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</row>
    <row r="76" spans="3:52" ht="18" customHeight="1" x14ac:dyDescent="0.25">
      <c r="C76" s="4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</row>
    <row r="77" spans="3:52" ht="18" customHeight="1" x14ac:dyDescent="0.25">
      <c r="C77" s="4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</row>
    <row r="78" spans="3:52" ht="18" customHeight="1" x14ac:dyDescent="0.25">
      <c r="C78" s="4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</row>
    <row r="79" spans="3:52" ht="18" customHeight="1" x14ac:dyDescent="0.25">
      <c r="C79" s="4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</row>
    <row r="80" spans="3:52" ht="18" customHeight="1" x14ac:dyDescent="0.25">
      <c r="C80" s="4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</row>
    <row r="81" spans="3:52" ht="18" customHeight="1" x14ac:dyDescent="0.25">
      <c r="C81" s="4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</row>
    <row r="82" spans="3:52" ht="18" customHeight="1" x14ac:dyDescent="0.25">
      <c r="C82" s="4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</row>
    <row r="83" spans="3:52" ht="18" customHeight="1" x14ac:dyDescent="0.25">
      <c r="C83" s="4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</row>
    <row r="84" spans="3:52" ht="18" customHeight="1" x14ac:dyDescent="0.25">
      <c r="C84" s="4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</row>
    <row r="85" spans="3:52" ht="18" customHeight="1" x14ac:dyDescent="0.25">
      <c r="C85" s="4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</row>
    <row r="86" spans="3:52" ht="18" customHeight="1" x14ac:dyDescent="0.25">
      <c r="C86" s="4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</row>
    <row r="87" spans="3:52" ht="18" customHeight="1" x14ac:dyDescent="0.25">
      <c r="C87" s="4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</row>
    <row r="88" spans="3:52" ht="18" customHeight="1" x14ac:dyDescent="0.25">
      <c r="C88" s="4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</row>
    <row r="89" spans="3:52" ht="18" customHeight="1" x14ac:dyDescent="0.25">
      <c r="C89" s="4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</row>
    <row r="90" spans="3:52" ht="18" customHeight="1" x14ac:dyDescent="0.25">
      <c r="C90" s="4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</row>
    <row r="91" spans="3:52" ht="18" customHeight="1" x14ac:dyDescent="0.25">
      <c r="C91" s="4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</row>
    <row r="92" spans="3:52" ht="18" customHeight="1" x14ac:dyDescent="0.25">
      <c r="C92" s="4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</row>
    <row r="93" spans="3:52" ht="18" customHeight="1" x14ac:dyDescent="0.25">
      <c r="C93" s="4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</row>
    <row r="94" spans="3:52" ht="18" customHeight="1" x14ac:dyDescent="0.25">
      <c r="C94" s="4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</row>
    <row r="95" spans="3:52" ht="18" customHeight="1" x14ac:dyDescent="0.25">
      <c r="C95" s="4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</row>
    <row r="96" spans="3:52" ht="18" customHeight="1" x14ac:dyDescent="0.25">
      <c r="C96" s="4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</row>
    <row r="97" spans="3:52" ht="18" customHeight="1" x14ac:dyDescent="0.25">
      <c r="C97" s="4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</row>
    <row r="98" spans="3:52" ht="18" customHeight="1" x14ac:dyDescent="0.25">
      <c r="C98" s="4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</row>
    <row r="99" spans="3:52" ht="18" customHeight="1" x14ac:dyDescent="0.25">
      <c r="C99" s="4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</row>
    <row r="100" spans="3:52" ht="18" customHeight="1" x14ac:dyDescent="0.25">
      <c r="C100" s="4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</row>
    <row r="101" spans="3:52" ht="18" customHeight="1" x14ac:dyDescent="0.25">
      <c r="C101" s="4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</row>
    <row r="102" spans="3:52" ht="18" customHeight="1" x14ac:dyDescent="0.25">
      <c r="C102" s="4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</row>
    <row r="103" spans="3:52" ht="18" customHeight="1" x14ac:dyDescent="0.25">
      <c r="C103" s="4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</row>
    <row r="104" spans="3:52" ht="18" customHeight="1" x14ac:dyDescent="0.25">
      <c r="C104" s="4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</row>
    <row r="105" spans="3:52" ht="18" customHeight="1" x14ac:dyDescent="0.25">
      <c r="C105" s="4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</row>
    <row r="106" spans="3:52" ht="18" customHeight="1" x14ac:dyDescent="0.25">
      <c r="C106" s="4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</row>
    <row r="107" spans="3:52" ht="18" customHeight="1" x14ac:dyDescent="0.25">
      <c r="C107" s="4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</row>
    <row r="108" spans="3:52" ht="18" customHeight="1" x14ac:dyDescent="0.25">
      <c r="C108" s="4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</row>
    <row r="109" spans="3:52" ht="18" customHeight="1" x14ac:dyDescent="0.25">
      <c r="C109" s="4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</row>
    <row r="110" spans="3:52" ht="18" customHeight="1" x14ac:dyDescent="0.25">
      <c r="C110" s="4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</row>
    <row r="111" spans="3:52" ht="18" customHeight="1" x14ac:dyDescent="0.25">
      <c r="C111" s="4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</row>
    <row r="112" spans="3:52" ht="18" customHeight="1" x14ac:dyDescent="0.25">
      <c r="C112" s="4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</row>
    <row r="113" spans="3:52" ht="18" customHeight="1" x14ac:dyDescent="0.25">
      <c r="C113" s="4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</row>
    <row r="114" spans="3:52" ht="18" customHeight="1" x14ac:dyDescent="0.25">
      <c r="C114" s="4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</row>
    <row r="115" spans="3:52" ht="18" customHeight="1" x14ac:dyDescent="0.25">
      <c r="C115" s="4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</row>
    <row r="116" spans="3:52" ht="18" customHeight="1" x14ac:dyDescent="0.25">
      <c r="C116" s="4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</row>
    <row r="117" spans="3:52" ht="18" customHeight="1" x14ac:dyDescent="0.25">
      <c r="C117" s="4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</row>
    <row r="118" spans="3:52" ht="18" customHeight="1" x14ac:dyDescent="0.25">
      <c r="C118" s="4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</row>
    <row r="119" spans="3:52" ht="18" customHeight="1" x14ac:dyDescent="0.25">
      <c r="C119" s="4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</row>
    <row r="120" spans="3:52" ht="18" customHeight="1" x14ac:dyDescent="0.25">
      <c r="C120" s="4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</row>
    <row r="121" spans="3:52" ht="18" customHeight="1" x14ac:dyDescent="0.25">
      <c r="C121" s="4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</row>
    <row r="122" spans="3:52" ht="18" customHeight="1" x14ac:dyDescent="0.25">
      <c r="C122" s="4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</row>
    <row r="123" spans="3:52" ht="18" customHeight="1" x14ac:dyDescent="0.25">
      <c r="C123" s="4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</row>
    <row r="124" spans="3:52" ht="18" customHeight="1" x14ac:dyDescent="0.25">
      <c r="C124" s="4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</row>
    <row r="125" spans="3:52" ht="18" customHeight="1" x14ac:dyDescent="0.25">
      <c r="C125" s="4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</row>
    <row r="126" spans="3:52" ht="18" customHeight="1" x14ac:dyDescent="0.25">
      <c r="C126" s="4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</row>
    <row r="127" spans="3:52" ht="18" customHeight="1" x14ac:dyDescent="0.25">
      <c r="C127" s="4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</row>
    <row r="128" spans="3:52" ht="18" customHeight="1" x14ac:dyDescent="0.25">
      <c r="C128" s="4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</row>
    <row r="129" spans="3:52" ht="18" customHeight="1" x14ac:dyDescent="0.25">
      <c r="C129" s="4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</row>
    <row r="130" spans="3:52" ht="18" customHeight="1" x14ac:dyDescent="0.25">
      <c r="C130" s="4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</row>
    <row r="131" spans="3:52" ht="18" customHeight="1" x14ac:dyDescent="0.25">
      <c r="C131" s="4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</row>
    <row r="132" spans="3:52" ht="18" customHeight="1" x14ac:dyDescent="0.25">
      <c r="C132" s="4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</row>
    <row r="133" spans="3:52" ht="18" customHeight="1" x14ac:dyDescent="0.25">
      <c r="C133" s="4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</row>
    <row r="134" spans="3:52" ht="18" customHeight="1" x14ac:dyDescent="0.25">
      <c r="C134" s="4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</row>
    <row r="135" spans="3:52" ht="18" customHeight="1" x14ac:dyDescent="0.25">
      <c r="C135" s="4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</row>
    <row r="136" spans="3:52" ht="18" customHeight="1" x14ac:dyDescent="0.25">
      <c r="C136" s="4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</row>
    <row r="137" spans="3:52" ht="18" customHeight="1" x14ac:dyDescent="0.25">
      <c r="C137" s="4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</row>
    <row r="138" spans="3:52" ht="18" customHeight="1" x14ac:dyDescent="0.25">
      <c r="C138" s="4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</row>
    <row r="139" spans="3:52" ht="18" customHeight="1" x14ac:dyDescent="0.25">
      <c r="C139" s="4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</row>
    <row r="140" spans="3:52" ht="18" customHeight="1" x14ac:dyDescent="0.25">
      <c r="C140" s="4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</row>
    <row r="141" spans="3:52" ht="18" customHeight="1" x14ac:dyDescent="0.25">
      <c r="C141" s="4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</row>
    <row r="142" spans="3:52" ht="18" customHeight="1" x14ac:dyDescent="0.25">
      <c r="C142" s="4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</row>
    <row r="143" spans="3:52" ht="18" customHeight="1" x14ac:dyDescent="0.25">
      <c r="C143" s="4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</row>
    <row r="144" spans="3:52" ht="18" customHeight="1" x14ac:dyDescent="0.25">
      <c r="C144" s="4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</row>
  </sheetData>
  <mergeCells count="4">
    <mergeCell ref="A1:D1"/>
    <mergeCell ref="A2:A3"/>
    <mergeCell ref="B2:C2"/>
    <mergeCell ref="D2:D3"/>
  </mergeCells>
  <printOptions horizontalCentered="1"/>
  <pageMargins left="0" right="0" top="0" bottom="0" header="0" footer="0"/>
  <pageSetup paperSize="9" scale="99" orientation="portrait" r:id="rId1"/>
  <headerFooter alignWithMargins="0"/>
  <ignoredErrors>
    <ignoredError sqref="B14:C1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24"/>
  <sheetViews>
    <sheetView workbookViewId="0">
      <selection sqref="A1:G18"/>
    </sheetView>
  </sheetViews>
  <sheetFormatPr defaultColWidth="9.140625" defaultRowHeight="15.75" x14ac:dyDescent="0.25"/>
  <cols>
    <col min="1" max="1" width="39.42578125" style="31" customWidth="1"/>
    <col min="2" max="2" width="12.140625" style="31" customWidth="1"/>
    <col min="3" max="3" width="12.5703125" style="77" customWidth="1"/>
    <col min="4" max="4" width="13.42578125" style="78" customWidth="1"/>
    <col min="5" max="5" width="12.7109375" style="30" customWidth="1"/>
    <col min="6" max="6" width="12.28515625" style="30" customWidth="1"/>
    <col min="7" max="7" width="12" style="79" customWidth="1"/>
    <col min="8" max="8" width="12.140625" style="30" customWidth="1"/>
    <col min="9" max="10" width="9.140625" style="30" customWidth="1"/>
    <col min="11" max="11" width="13.140625" style="30" customWidth="1"/>
    <col min="12" max="64" width="9.140625" style="30" customWidth="1"/>
    <col min="65" max="16384" width="9.140625" style="31"/>
  </cols>
  <sheetData>
    <row r="1" spans="1:64" x14ac:dyDescent="0.25">
      <c r="A1" s="121" t="s">
        <v>82</v>
      </c>
      <c r="B1" s="121"/>
      <c r="C1" s="121"/>
      <c r="D1" s="121"/>
      <c r="E1" s="121"/>
      <c r="F1" s="121"/>
      <c r="G1" s="121"/>
    </row>
    <row r="2" spans="1:64" ht="16.5" thickBot="1" x14ac:dyDescent="0.3"/>
    <row r="3" spans="1:64" s="26" customFormat="1" ht="20.100000000000001" customHeight="1" thickBot="1" x14ac:dyDescent="0.25">
      <c r="A3" s="122" t="s">
        <v>34</v>
      </c>
      <c r="B3" s="128" t="s">
        <v>79</v>
      </c>
      <c r="C3" s="129"/>
      <c r="D3" s="130" t="s">
        <v>28</v>
      </c>
      <c r="E3" s="128" t="s">
        <v>80</v>
      </c>
      <c r="F3" s="129"/>
      <c r="G3" s="130" t="s">
        <v>28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1:64" s="26" customFormat="1" ht="20.100000000000001" customHeight="1" thickBot="1" x14ac:dyDescent="0.25">
      <c r="A4" s="123"/>
      <c r="B4" s="35">
        <v>42826</v>
      </c>
      <c r="C4" s="35">
        <v>43191</v>
      </c>
      <c r="D4" s="131"/>
      <c r="E4" s="35">
        <v>42826</v>
      </c>
      <c r="F4" s="35">
        <v>43191</v>
      </c>
      <c r="G4" s="131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4" s="26" customFormat="1" ht="20.100000000000001" customHeight="1" x14ac:dyDescent="0.2">
      <c r="A5" s="28" t="s">
        <v>35</v>
      </c>
      <c r="B5" s="80">
        <f>SUM(B6:B7)</f>
        <v>4632</v>
      </c>
      <c r="C5" s="81">
        <f>SUM(C6:C7)</f>
        <v>4514</v>
      </c>
      <c r="D5" s="82">
        <f>(C5-B5)/B5*100</f>
        <v>-2.547495682210708</v>
      </c>
      <c r="E5" s="81">
        <f>SUM(E6:E7)</f>
        <v>4702</v>
      </c>
      <c r="F5" s="81">
        <f>SUM(F6:F7)</f>
        <v>4585</v>
      </c>
      <c r="G5" s="83">
        <f>(F5-E5)/E5*100</f>
        <v>-2.4883028498511273</v>
      </c>
      <c r="H5" s="112"/>
      <c r="I5" s="113"/>
      <c r="J5" s="25"/>
      <c r="K5" s="113"/>
      <c r="L5" s="113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4" s="26" customFormat="1" ht="20.100000000000001" customHeight="1" x14ac:dyDescent="0.2">
      <c r="A6" s="15" t="s">
        <v>29</v>
      </c>
      <c r="B6" s="84">
        <v>2419</v>
      </c>
      <c r="C6" s="9">
        <v>2376</v>
      </c>
      <c r="D6" s="85">
        <f t="shared" ref="D6:D8" si="0">(C6-B6)/B6*100</f>
        <v>-1.7775940471269118</v>
      </c>
      <c r="E6" s="9">
        <f>B6+36</f>
        <v>2455</v>
      </c>
      <c r="F6" s="9">
        <f>C6+37</f>
        <v>2413</v>
      </c>
      <c r="G6" s="86">
        <f t="shared" ref="G6:G16" si="1">(F6-E6)/E6*100</f>
        <v>-1.7107942973523422</v>
      </c>
      <c r="H6" s="112"/>
      <c r="I6" s="25"/>
      <c r="J6" s="25"/>
      <c r="K6" s="113"/>
      <c r="L6" s="113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</row>
    <row r="7" spans="1:64" s="26" customFormat="1" ht="20.100000000000001" customHeight="1" thickBot="1" x14ac:dyDescent="0.25">
      <c r="A7" s="87" t="s">
        <v>30</v>
      </c>
      <c r="B7" s="84">
        <v>2213</v>
      </c>
      <c r="C7" s="88">
        <v>2138</v>
      </c>
      <c r="D7" s="89">
        <f t="shared" si="0"/>
        <v>-3.3890646181653863</v>
      </c>
      <c r="E7" s="9">
        <f>B7+34</f>
        <v>2247</v>
      </c>
      <c r="F7" s="9">
        <f>C7+34</f>
        <v>2172</v>
      </c>
      <c r="G7" s="90">
        <f t="shared" si="1"/>
        <v>-3.3377837116154869</v>
      </c>
      <c r="H7" s="112"/>
      <c r="I7" s="25"/>
      <c r="J7" s="25"/>
      <c r="K7" s="113"/>
      <c r="L7" s="113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</row>
    <row r="8" spans="1:64" ht="20.100000000000001" customHeight="1" x14ac:dyDescent="0.25">
      <c r="A8" s="28" t="s">
        <v>36</v>
      </c>
      <c r="B8" s="81">
        <f>SUM(B14,B10,B9)</f>
        <v>257</v>
      </c>
      <c r="C8" s="81">
        <f>SUM(C9,C10,C14)</f>
        <v>251</v>
      </c>
      <c r="D8" s="82">
        <f t="shared" si="0"/>
        <v>-2.3346303501945527</v>
      </c>
      <c r="E8" s="81">
        <f>SUM(E14,E10,E9)</f>
        <v>656</v>
      </c>
      <c r="F8" s="81">
        <f>SUM(F14,F10,F9)</f>
        <v>753</v>
      </c>
      <c r="G8" s="83">
        <f t="shared" si="1"/>
        <v>14.786585365853657</v>
      </c>
      <c r="H8" s="112"/>
      <c r="K8" s="114"/>
      <c r="L8" s="113"/>
    </row>
    <row r="9" spans="1:64" ht="20.100000000000001" customHeight="1" x14ac:dyDescent="0.25">
      <c r="A9" s="15" t="s">
        <v>17</v>
      </c>
      <c r="B9" s="9">
        <v>63</v>
      </c>
      <c r="C9" s="9">
        <v>65</v>
      </c>
      <c r="D9" s="91">
        <f>(C9-B9)/B9*100</f>
        <v>3.1746031746031744</v>
      </c>
      <c r="E9" s="9">
        <v>137</v>
      </c>
      <c r="F9" s="9">
        <v>169</v>
      </c>
      <c r="G9" s="92">
        <f t="shared" si="1"/>
        <v>23.357664233576642</v>
      </c>
      <c r="H9" s="112"/>
      <c r="K9" s="113"/>
      <c r="L9" s="113"/>
    </row>
    <row r="10" spans="1:64" ht="20.100000000000001" customHeight="1" x14ac:dyDescent="0.25">
      <c r="A10" s="15" t="s">
        <v>32</v>
      </c>
      <c r="B10" s="9">
        <v>22</v>
      </c>
      <c r="C10" s="9">
        <v>23</v>
      </c>
      <c r="D10" s="91">
        <f t="shared" ref="D10:D18" si="2">(C10-B10)/B10*100</f>
        <v>4.5454545454545459</v>
      </c>
      <c r="E10" s="9">
        <v>149</v>
      </c>
      <c r="F10" s="9">
        <v>146</v>
      </c>
      <c r="G10" s="92">
        <f t="shared" si="1"/>
        <v>-2.0134228187919461</v>
      </c>
      <c r="H10" s="112"/>
      <c r="K10" s="113"/>
      <c r="L10" s="113"/>
    </row>
    <row r="11" spans="1:64" ht="20.100000000000001" customHeight="1" x14ac:dyDescent="0.25">
      <c r="A11" s="93" t="s">
        <v>38</v>
      </c>
      <c r="B11" s="94">
        <v>0</v>
      </c>
      <c r="C11" s="94">
        <v>0</v>
      </c>
      <c r="D11" s="95" t="s">
        <v>56</v>
      </c>
      <c r="E11" s="94">
        <v>0</v>
      </c>
      <c r="F11" s="94">
        <v>0</v>
      </c>
      <c r="G11" s="92" t="s">
        <v>56</v>
      </c>
      <c r="H11" s="112"/>
      <c r="K11" s="113"/>
      <c r="L11" s="113"/>
    </row>
    <row r="12" spans="1:64" ht="20.100000000000001" customHeight="1" x14ac:dyDescent="0.25">
      <c r="A12" s="93" t="s">
        <v>37</v>
      </c>
      <c r="B12" s="94">
        <v>2</v>
      </c>
      <c r="C12" s="94">
        <v>1</v>
      </c>
      <c r="D12" s="95">
        <f t="shared" si="2"/>
        <v>-50</v>
      </c>
      <c r="E12" s="94">
        <v>5</v>
      </c>
      <c r="F12" s="94">
        <v>1</v>
      </c>
      <c r="G12" s="96">
        <f t="shared" si="1"/>
        <v>-80</v>
      </c>
      <c r="H12" s="112"/>
      <c r="K12" s="113"/>
      <c r="L12" s="113"/>
    </row>
    <row r="13" spans="1:64" ht="20.100000000000001" customHeight="1" x14ac:dyDescent="0.25">
      <c r="A13" s="97" t="s">
        <v>40</v>
      </c>
      <c r="B13" s="98">
        <v>22</v>
      </c>
      <c r="C13" s="98">
        <v>23</v>
      </c>
      <c r="D13" s="99">
        <f t="shared" si="2"/>
        <v>4.5454545454545459</v>
      </c>
      <c r="E13" s="98">
        <v>144</v>
      </c>
      <c r="F13" s="98">
        <v>145</v>
      </c>
      <c r="G13" s="100">
        <f t="shared" si="1"/>
        <v>0.69444444444444442</v>
      </c>
      <c r="H13" s="112"/>
      <c r="K13" s="113"/>
      <c r="L13" s="113"/>
    </row>
    <row r="14" spans="1:64" s="30" customFormat="1" ht="20.100000000000001" customHeight="1" x14ac:dyDescent="0.25">
      <c r="A14" s="15" t="s">
        <v>33</v>
      </c>
      <c r="B14" s="84">
        <v>172</v>
      </c>
      <c r="C14" s="84">
        <v>163</v>
      </c>
      <c r="D14" s="91">
        <f t="shared" si="2"/>
        <v>-5.2325581395348841</v>
      </c>
      <c r="E14" s="84">
        <f>SUM(E15:E17)</f>
        <v>370</v>
      </c>
      <c r="F14" s="84">
        <f>SUM(F15:F17)</f>
        <v>438</v>
      </c>
      <c r="G14" s="92">
        <f t="shared" si="1"/>
        <v>18.378378378378379</v>
      </c>
      <c r="H14" s="112"/>
      <c r="K14" s="113"/>
      <c r="L14" s="113"/>
    </row>
    <row r="15" spans="1:64" s="30" customFormat="1" ht="20.100000000000001" customHeight="1" x14ac:dyDescent="0.25">
      <c r="A15" s="93" t="s">
        <v>38</v>
      </c>
      <c r="B15" s="101">
        <v>11</v>
      </c>
      <c r="C15" s="101">
        <v>6</v>
      </c>
      <c r="D15" s="95">
        <f t="shared" si="2"/>
        <v>-45.454545454545453</v>
      </c>
      <c r="E15" s="101">
        <v>35</v>
      </c>
      <c r="F15" s="101">
        <v>27</v>
      </c>
      <c r="G15" s="96">
        <f t="shared" si="1"/>
        <v>-22.857142857142858</v>
      </c>
      <c r="H15" s="112"/>
      <c r="K15" s="113"/>
      <c r="L15" s="113"/>
    </row>
    <row r="16" spans="1:64" s="30" customFormat="1" ht="20.100000000000001" customHeight="1" x14ac:dyDescent="0.25">
      <c r="A16" s="93" t="s">
        <v>41</v>
      </c>
      <c r="B16" s="101">
        <v>23</v>
      </c>
      <c r="C16" s="101">
        <v>31</v>
      </c>
      <c r="D16" s="95">
        <f t="shared" si="2"/>
        <v>34.782608695652172</v>
      </c>
      <c r="E16" s="101">
        <v>104</v>
      </c>
      <c r="F16" s="94">
        <v>164</v>
      </c>
      <c r="G16" s="96">
        <f t="shared" si="1"/>
        <v>57.692307692307686</v>
      </c>
      <c r="H16" s="112"/>
      <c r="K16" s="113"/>
      <c r="L16" s="113"/>
    </row>
    <row r="17" spans="1:64" s="30" customFormat="1" ht="20.100000000000001" customHeight="1" x14ac:dyDescent="0.25">
      <c r="A17" s="102" t="s">
        <v>59</v>
      </c>
      <c r="B17" s="103">
        <v>145</v>
      </c>
      <c r="C17" s="103">
        <v>132</v>
      </c>
      <c r="D17" s="99">
        <f t="shared" si="2"/>
        <v>-8.9655172413793096</v>
      </c>
      <c r="E17" s="104">
        <v>231</v>
      </c>
      <c r="F17" s="105">
        <v>247</v>
      </c>
      <c r="G17" s="106">
        <f>(F17-E17)/E17*100</f>
        <v>6.9264069264069263</v>
      </c>
      <c r="H17" s="112"/>
      <c r="K17" s="113"/>
      <c r="L17" s="113"/>
    </row>
    <row r="18" spans="1:64" s="30" customFormat="1" ht="20.100000000000001" customHeight="1" thickBot="1" x14ac:dyDescent="0.3">
      <c r="A18" s="107" t="s">
        <v>81</v>
      </c>
      <c r="B18" s="108">
        <v>1</v>
      </c>
      <c r="C18" s="108">
        <v>1</v>
      </c>
      <c r="D18" s="109">
        <f t="shared" si="2"/>
        <v>0</v>
      </c>
      <c r="E18" s="110">
        <v>19</v>
      </c>
      <c r="F18" s="108">
        <v>21</v>
      </c>
      <c r="G18" s="111">
        <f>(F18-E18)/E18*100</f>
        <v>10.526315789473683</v>
      </c>
      <c r="H18" s="112"/>
      <c r="K18" s="113"/>
      <c r="L18" s="113"/>
    </row>
    <row r="19" spans="1:64" ht="20.100000000000001" customHeight="1" x14ac:dyDescent="0.25">
      <c r="C19" s="78"/>
      <c r="E19" s="31"/>
      <c r="F19" s="31"/>
      <c r="G19" s="78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</row>
    <row r="20" spans="1:64" s="115" customFormat="1" ht="20.100000000000001" customHeight="1" x14ac:dyDescent="0.2">
      <c r="C20" s="116"/>
      <c r="D20" s="116"/>
      <c r="G20" s="116"/>
    </row>
    <row r="21" spans="1:64" ht="20.100000000000001" customHeight="1" x14ac:dyDescent="0.25">
      <c r="C21" s="78"/>
      <c r="E21" s="31"/>
      <c r="F21" s="31"/>
      <c r="G21" s="7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</row>
    <row r="22" spans="1:64" ht="20.100000000000001" customHeight="1" x14ac:dyDescent="0.25">
      <c r="C22" s="117"/>
      <c r="E22" s="31"/>
      <c r="F22" s="31"/>
      <c r="G22" s="7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3" spans="1:64" ht="20.100000000000001" customHeight="1" x14ac:dyDescent="0.25">
      <c r="C23" s="78"/>
      <c r="E23" s="31"/>
      <c r="F23" s="31"/>
      <c r="G23" s="78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</row>
    <row r="24" spans="1:64" ht="20.100000000000001" customHeight="1" x14ac:dyDescent="0.25">
      <c r="C24" s="78"/>
      <c r="E24" s="31"/>
      <c r="F24" s="31"/>
      <c r="G24" s="78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</row>
    <row r="25" spans="1:64" ht="20.100000000000001" customHeight="1" x14ac:dyDescent="0.25">
      <c r="C25" s="78"/>
      <c r="E25" s="31"/>
      <c r="F25" s="31"/>
      <c r="G25" s="78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</row>
    <row r="26" spans="1:64" ht="20.100000000000001" customHeight="1" x14ac:dyDescent="0.25">
      <c r="C26" s="78"/>
      <c r="E26" s="31"/>
      <c r="F26" s="31"/>
      <c r="G26" s="78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</row>
    <row r="27" spans="1:64" ht="20.100000000000001" customHeight="1" x14ac:dyDescent="0.25">
      <c r="C27" s="78"/>
      <c r="E27" s="31"/>
      <c r="F27" s="31"/>
      <c r="G27" s="78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</row>
    <row r="28" spans="1:64" ht="20.100000000000001" customHeight="1" x14ac:dyDescent="0.25">
      <c r="C28" s="78"/>
      <c r="E28" s="31"/>
      <c r="F28" s="31"/>
      <c r="G28" s="78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</row>
    <row r="29" spans="1:64" ht="20.100000000000001" customHeight="1" x14ac:dyDescent="0.25">
      <c r="C29" s="78"/>
      <c r="E29" s="31"/>
      <c r="F29" s="31"/>
      <c r="G29" s="78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</row>
    <row r="30" spans="1:64" ht="20.100000000000001" customHeight="1" x14ac:dyDescent="0.25">
      <c r="C30" s="78"/>
      <c r="E30" s="31"/>
      <c r="F30" s="31"/>
      <c r="G30" s="78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</row>
    <row r="31" spans="1:64" ht="20.100000000000001" customHeight="1" x14ac:dyDescent="0.25">
      <c r="C31" s="78"/>
      <c r="E31" s="31"/>
      <c r="F31" s="31"/>
      <c r="G31" s="78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</row>
    <row r="32" spans="1:64" ht="20.100000000000001" customHeight="1" x14ac:dyDescent="0.25">
      <c r="C32" s="78"/>
      <c r="E32" s="31"/>
      <c r="F32" s="31"/>
      <c r="G32" s="78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3" spans="3:64" ht="20.100000000000001" customHeight="1" x14ac:dyDescent="0.25">
      <c r="C33" s="78"/>
      <c r="E33" s="31"/>
      <c r="F33" s="31"/>
      <c r="G33" s="78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spans="3:64" ht="20.100000000000001" customHeight="1" x14ac:dyDescent="0.25">
      <c r="C34" s="78"/>
      <c r="E34" s="31"/>
      <c r="F34" s="31"/>
      <c r="G34" s="78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</row>
    <row r="35" spans="3:64" ht="20.100000000000001" customHeight="1" x14ac:dyDescent="0.25">
      <c r="C35" s="78"/>
      <c r="E35" s="31"/>
      <c r="F35" s="31"/>
      <c r="G35" s="78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</row>
    <row r="36" spans="3:64" ht="20.100000000000001" customHeight="1" x14ac:dyDescent="0.25">
      <c r="C36" s="78"/>
      <c r="E36" s="31"/>
      <c r="F36" s="31"/>
      <c r="G36" s="78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</row>
    <row r="37" spans="3:64" ht="20.100000000000001" customHeight="1" x14ac:dyDescent="0.25">
      <c r="C37" s="78"/>
      <c r="E37" s="31"/>
      <c r="F37" s="31"/>
      <c r="G37" s="78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</row>
    <row r="38" spans="3:64" ht="20.100000000000001" customHeight="1" x14ac:dyDescent="0.25">
      <c r="C38" s="78"/>
      <c r="E38" s="31"/>
      <c r="F38" s="31"/>
      <c r="G38" s="78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spans="3:64" ht="20.100000000000001" customHeight="1" x14ac:dyDescent="0.25">
      <c r="C39" s="78"/>
      <c r="E39" s="31"/>
      <c r="F39" s="31"/>
      <c r="G39" s="78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</row>
    <row r="40" spans="3:64" ht="20.100000000000001" customHeight="1" x14ac:dyDescent="0.25">
      <c r="C40" s="78"/>
      <c r="E40" s="31"/>
      <c r="F40" s="31"/>
      <c r="G40" s="78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</row>
    <row r="41" spans="3:64" ht="20.100000000000001" customHeight="1" x14ac:dyDescent="0.25">
      <c r="C41" s="78"/>
      <c r="E41" s="31"/>
      <c r="F41" s="31"/>
      <c r="G41" s="78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</row>
    <row r="42" spans="3:64" ht="20.100000000000001" customHeight="1" x14ac:dyDescent="0.25">
      <c r="C42" s="78"/>
      <c r="E42" s="31"/>
      <c r="F42" s="31"/>
      <c r="G42" s="78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3:64" ht="20.100000000000001" customHeight="1" x14ac:dyDescent="0.25">
      <c r="C43" s="78"/>
      <c r="E43" s="31"/>
      <c r="F43" s="31"/>
      <c r="G43" s="78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</row>
    <row r="44" spans="3:64" ht="20.100000000000001" customHeight="1" x14ac:dyDescent="0.25">
      <c r="C44" s="78"/>
      <c r="E44" s="31"/>
      <c r="F44" s="31"/>
      <c r="G44" s="78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5" spans="3:64" ht="20.100000000000001" customHeight="1" x14ac:dyDescent="0.25">
      <c r="C45" s="78"/>
      <c r="E45" s="31"/>
      <c r="F45" s="31"/>
      <c r="G45" s="78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</row>
    <row r="46" spans="3:64" ht="20.100000000000001" customHeight="1" x14ac:dyDescent="0.25">
      <c r="C46" s="78"/>
      <c r="E46" s="31"/>
      <c r="F46" s="31"/>
      <c r="G46" s="78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</row>
    <row r="47" spans="3:64" ht="20.100000000000001" customHeight="1" x14ac:dyDescent="0.25">
      <c r="C47" s="78"/>
      <c r="E47" s="31"/>
      <c r="F47" s="31"/>
      <c r="G47" s="78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</row>
    <row r="48" spans="3:64" ht="20.100000000000001" customHeight="1" x14ac:dyDescent="0.25">
      <c r="C48" s="78"/>
      <c r="E48" s="31"/>
      <c r="F48" s="31"/>
      <c r="G48" s="78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</row>
    <row r="49" spans="3:64" ht="20.100000000000001" customHeight="1" x14ac:dyDescent="0.25">
      <c r="C49" s="78"/>
      <c r="E49" s="31"/>
      <c r="F49" s="31"/>
      <c r="G49" s="78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</row>
    <row r="50" spans="3:64" ht="20.100000000000001" customHeight="1" x14ac:dyDescent="0.25">
      <c r="C50" s="78"/>
      <c r="E50" s="31"/>
      <c r="F50" s="31"/>
      <c r="G50" s="78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</row>
    <row r="51" spans="3:64" ht="20.100000000000001" customHeight="1" x14ac:dyDescent="0.25">
      <c r="C51" s="78"/>
      <c r="E51" s="31"/>
      <c r="F51" s="31"/>
      <c r="G51" s="78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</row>
    <row r="52" spans="3:64" ht="20.100000000000001" customHeight="1" x14ac:dyDescent="0.25">
      <c r="C52" s="78"/>
      <c r="E52" s="31"/>
      <c r="F52" s="31"/>
      <c r="G52" s="78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</row>
    <row r="53" spans="3:64" ht="20.100000000000001" customHeight="1" x14ac:dyDescent="0.25">
      <c r="C53" s="78"/>
      <c r="E53" s="31"/>
      <c r="F53" s="31"/>
      <c r="G53" s="78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</row>
    <row r="54" spans="3:64" ht="20.100000000000001" customHeight="1" x14ac:dyDescent="0.25">
      <c r="C54" s="78"/>
      <c r="E54" s="31"/>
      <c r="F54" s="31"/>
      <c r="G54" s="78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</row>
    <row r="55" spans="3:64" ht="20.100000000000001" customHeight="1" x14ac:dyDescent="0.25">
      <c r="C55" s="78"/>
      <c r="E55" s="31"/>
      <c r="F55" s="31"/>
      <c r="G55" s="78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</row>
    <row r="56" spans="3:64" ht="20.100000000000001" customHeight="1" x14ac:dyDescent="0.25">
      <c r="C56" s="78"/>
      <c r="E56" s="31"/>
      <c r="F56" s="31"/>
      <c r="G56" s="78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</row>
    <row r="57" spans="3:64" ht="20.100000000000001" customHeight="1" x14ac:dyDescent="0.25">
      <c r="C57" s="78"/>
      <c r="E57" s="31"/>
      <c r="F57" s="31"/>
      <c r="G57" s="78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</row>
    <row r="58" spans="3:64" ht="20.100000000000001" customHeight="1" x14ac:dyDescent="0.25">
      <c r="C58" s="78"/>
      <c r="E58" s="31"/>
      <c r="F58" s="31"/>
      <c r="G58" s="78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</row>
    <row r="59" spans="3:64" ht="20.100000000000001" customHeight="1" x14ac:dyDescent="0.25">
      <c r="C59" s="78"/>
      <c r="E59" s="31"/>
      <c r="F59" s="31"/>
      <c r="G59" s="78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</row>
    <row r="60" spans="3:64" ht="20.100000000000001" customHeight="1" x14ac:dyDescent="0.25">
      <c r="C60" s="78"/>
      <c r="E60" s="31"/>
      <c r="F60" s="31"/>
      <c r="G60" s="78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</row>
    <row r="61" spans="3:64" ht="20.100000000000001" customHeight="1" x14ac:dyDescent="0.25">
      <c r="C61" s="78"/>
      <c r="E61" s="31"/>
      <c r="F61" s="31"/>
      <c r="G61" s="78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</row>
    <row r="62" spans="3:64" ht="20.100000000000001" customHeight="1" x14ac:dyDescent="0.25">
      <c r="C62" s="78"/>
      <c r="E62" s="31"/>
      <c r="F62" s="31"/>
      <c r="G62" s="78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</row>
    <row r="63" spans="3:64" ht="20.100000000000001" customHeight="1" x14ac:dyDescent="0.25">
      <c r="C63" s="78"/>
      <c r="E63" s="31"/>
      <c r="F63" s="31"/>
      <c r="G63" s="78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4" spans="3:64" ht="20.100000000000001" customHeight="1" x14ac:dyDescent="0.25">
      <c r="C64" s="78"/>
      <c r="E64" s="31"/>
      <c r="F64" s="31"/>
      <c r="G64" s="78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</row>
    <row r="65" spans="3:64" ht="20.100000000000001" customHeight="1" x14ac:dyDescent="0.25">
      <c r="C65" s="78"/>
      <c r="E65" s="31"/>
      <c r="F65" s="31"/>
      <c r="G65" s="78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</row>
    <row r="66" spans="3:64" ht="20.100000000000001" customHeight="1" x14ac:dyDescent="0.25">
      <c r="C66" s="78"/>
      <c r="E66" s="31"/>
      <c r="F66" s="31"/>
      <c r="G66" s="78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</row>
    <row r="67" spans="3:64" ht="20.100000000000001" customHeight="1" x14ac:dyDescent="0.25">
      <c r="C67" s="78"/>
      <c r="E67" s="31"/>
      <c r="F67" s="31"/>
      <c r="G67" s="78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</row>
    <row r="68" spans="3:64" ht="20.100000000000001" customHeight="1" x14ac:dyDescent="0.25">
      <c r="C68" s="78"/>
      <c r="E68" s="31"/>
      <c r="F68" s="31"/>
      <c r="G68" s="78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</row>
    <row r="69" spans="3:64" ht="20.100000000000001" customHeight="1" x14ac:dyDescent="0.25">
      <c r="C69" s="78"/>
      <c r="E69" s="31"/>
      <c r="F69" s="31"/>
      <c r="G69" s="78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</row>
    <row r="70" spans="3:64" ht="20.100000000000001" customHeight="1" x14ac:dyDescent="0.25">
      <c r="C70" s="78"/>
      <c r="E70" s="31"/>
      <c r="F70" s="31"/>
      <c r="G70" s="78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</row>
    <row r="71" spans="3:64" ht="20.100000000000001" customHeight="1" x14ac:dyDescent="0.25">
      <c r="C71" s="78"/>
      <c r="E71" s="31"/>
      <c r="F71" s="31"/>
      <c r="G71" s="78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</row>
    <row r="72" spans="3:64" ht="20.100000000000001" customHeight="1" x14ac:dyDescent="0.25">
      <c r="C72" s="78"/>
      <c r="E72" s="31"/>
      <c r="F72" s="31"/>
      <c r="G72" s="78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</row>
    <row r="73" spans="3:64" ht="20.100000000000001" customHeight="1" x14ac:dyDescent="0.25">
      <c r="C73" s="78"/>
      <c r="E73" s="31"/>
      <c r="F73" s="31"/>
      <c r="G73" s="78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</row>
    <row r="74" spans="3:64" ht="20.100000000000001" customHeight="1" x14ac:dyDescent="0.25">
      <c r="C74" s="78"/>
      <c r="E74" s="31"/>
      <c r="F74" s="31"/>
      <c r="G74" s="78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</row>
    <row r="75" spans="3:64" ht="20.100000000000001" customHeight="1" x14ac:dyDescent="0.25">
      <c r="C75" s="78"/>
      <c r="E75" s="31"/>
      <c r="F75" s="31"/>
      <c r="G75" s="78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</row>
    <row r="76" spans="3:64" ht="20.100000000000001" customHeight="1" x14ac:dyDescent="0.25">
      <c r="C76" s="78"/>
      <c r="E76" s="31"/>
      <c r="F76" s="31"/>
      <c r="G76" s="78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</row>
    <row r="77" spans="3:64" ht="20.100000000000001" customHeight="1" x14ac:dyDescent="0.25">
      <c r="C77" s="78"/>
      <c r="E77" s="31"/>
      <c r="F77" s="31"/>
      <c r="G77" s="78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</row>
    <row r="78" spans="3:64" ht="20.100000000000001" customHeight="1" x14ac:dyDescent="0.25">
      <c r="C78" s="78"/>
      <c r="E78" s="31"/>
      <c r="F78" s="31"/>
      <c r="G78" s="78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</row>
    <row r="79" spans="3:64" ht="20.100000000000001" customHeight="1" x14ac:dyDescent="0.25">
      <c r="C79" s="78"/>
      <c r="E79" s="31"/>
      <c r="F79" s="31"/>
      <c r="G79" s="78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</row>
    <row r="80" spans="3:64" ht="20.100000000000001" customHeight="1" x14ac:dyDescent="0.25">
      <c r="C80" s="78"/>
      <c r="E80" s="31"/>
      <c r="F80" s="31"/>
      <c r="G80" s="78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</row>
    <row r="81" spans="3:64" ht="20.100000000000001" customHeight="1" x14ac:dyDescent="0.25">
      <c r="C81" s="78"/>
      <c r="E81" s="31"/>
      <c r="F81" s="31"/>
      <c r="G81" s="78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</row>
    <row r="82" spans="3:64" ht="20.100000000000001" customHeight="1" x14ac:dyDescent="0.25">
      <c r="C82" s="78"/>
      <c r="E82" s="31"/>
      <c r="F82" s="31"/>
      <c r="G82" s="78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</row>
    <row r="83" spans="3:64" ht="20.100000000000001" customHeight="1" x14ac:dyDescent="0.25">
      <c r="C83" s="78"/>
      <c r="E83" s="31"/>
      <c r="F83" s="31"/>
      <c r="G83" s="78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</row>
    <row r="84" spans="3:64" ht="20.100000000000001" customHeight="1" x14ac:dyDescent="0.25">
      <c r="C84" s="78"/>
      <c r="E84" s="31"/>
      <c r="F84" s="31"/>
      <c r="G84" s="78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</row>
    <row r="85" spans="3:64" ht="20.100000000000001" customHeight="1" x14ac:dyDescent="0.25">
      <c r="C85" s="78"/>
      <c r="E85" s="31"/>
      <c r="F85" s="31"/>
      <c r="G85" s="78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</row>
    <row r="86" spans="3:64" ht="20.100000000000001" customHeight="1" x14ac:dyDescent="0.25">
      <c r="C86" s="78"/>
      <c r="E86" s="31"/>
      <c r="F86" s="31"/>
      <c r="G86" s="78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</row>
    <row r="87" spans="3:64" ht="20.100000000000001" customHeight="1" x14ac:dyDescent="0.25">
      <c r="C87" s="78"/>
      <c r="E87" s="31"/>
      <c r="F87" s="31"/>
      <c r="G87" s="78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</row>
    <row r="88" spans="3:64" ht="20.100000000000001" customHeight="1" x14ac:dyDescent="0.25">
      <c r="C88" s="78"/>
      <c r="E88" s="31"/>
      <c r="F88" s="31"/>
      <c r="G88" s="78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</row>
    <row r="89" spans="3:64" ht="20.100000000000001" customHeight="1" x14ac:dyDescent="0.25">
      <c r="C89" s="78"/>
      <c r="E89" s="31"/>
      <c r="F89" s="31"/>
      <c r="G89" s="78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</row>
    <row r="90" spans="3:64" ht="20.100000000000001" customHeight="1" x14ac:dyDescent="0.25">
      <c r="C90" s="78"/>
      <c r="E90" s="31"/>
      <c r="F90" s="31"/>
      <c r="G90" s="78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</row>
    <row r="91" spans="3:64" ht="20.100000000000001" customHeight="1" x14ac:dyDescent="0.25">
      <c r="C91" s="78"/>
      <c r="E91" s="31"/>
      <c r="F91" s="31"/>
      <c r="G91" s="78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</row>
    <row r="92" spans="3:64" ht="20.100000000000001" customHeight="1" x14ac:dyDescent="0.25">
      <c r="C92" s="78"/>
      <c r="E92" s="31"/>
      <c r="F92" s="31"/>
      <c r="G92" s="78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</row>
    <row r="93" spans="3:64" ht="20.100000000000001" customHeight="1" x14ac:dyDescent="0.25">
      <c r="C93" s="78"/>
      <c r="E93" s="31"/>
      <c r="F93" s="31"/>
      <c r="G93" s="78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</row>
    <row r="94" spans="3:64" ht="20.100000000000001" customHeight="1" x14ac:dyDescent="0.25">
      <c r="C94" s="78"/>
      <c r="E94" s="31"/>
      <c r="F94" s="31"/>
      <c r="G94" s="78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</row>
    <row r="95" spans="3:64" ht="20.100000000000001" customHeight="1" x14ac:dyDescent="0.25">
      <c r="C95" s="78"/>
      <c r="E95" s="31"/>
      <c r="F95" s="31"/>
      <c r="G95" s="78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</row>
    <row r="96" spans="3:64" ht="20.100000000000001" customHeight="1" x14ac:dyDescent="0.25">
      <c r="C96" s="78"/>
      <c r="E96" s="31"/>
      <c r="F96" s="31"/>
      <c r="G96" s="78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</row>
    <row r="97" spans="3:64" ht="20.100000000000001" customHeight="1" x14ac:dyDescent="0.25">
      <c r="C97" s="78"/>
      <c r="E97" s="31"/>
      <c r="F97" s="31"/>
      <c r="G97" s="78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</row>
    <row r="98" spans="3:64" ht="20.100000000000001" customHeight="1" x14ac:dyDescent="0.25">
      <c r="C98" s="78"/>
      <c r="E98" s="31"/>
      <c r="F98" s="31"/>
      <c r="G98" s="78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</row>
    <row r="99" spans="3:64" ht="20.100000000000001" customHeight="1" x14ac:dyDescent="0.25">
      <c r="C99" s="78"/>
      <c r="E99" s="31"/>
      <c r="F99" s="31"/>
      <c r="G99" s="78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</row>
    <row r="100" spans="3:64" ht="20.100000000000001" customHeight="1" x14ac:dyDescent="0.25">
      <c r="C100" s="78"/>
      <c r="E100" s="31"/>
      <c r="F100" s="31"/>
      <c r="G100" s="78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</row>
    <row r="101" spans="3:64" ht="20.100000000000001" customHeight="1" x14ac:dyDescent="0.25">
      <c r="C101" s="78"/>
      <c r="E101" s="31"/>
      <c r="F101" s="31"/>
      <c r="G101" s="78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</row>
    <row r="102" spans="3:64" ht="20.100000000000001" customHeight="1" x14ac:dyDescent="0.25">
      <c r="C102" s="78"/>
      <c r="E102" s="31"/>
      <c r="F102" s="31"/>
      <c r="G102" s="78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</row>
    <row r="103" spans="3:64" ht="20.100000000000001" customHeight="1" x14ac:dyDescent="0.25">
      <c r="C103" s="78"/>
      <c r="E103" s="31"/>
      <c r="F103" s="31"/>
      <c r="G103" s="78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</row>
    <row r="104" spans="3:64" ht="20.100000000000001" customHeight="1" x14ac:dyDescent="0.25">
      <c r="C104" s="78"/>
      <c r="E104" s="31"/>
      <c r="F104" s="31"/>
      <c r="G104" s="78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</row>
    <row r="105" spans="3:64" ht="20.100000000000001" customHeight="1" x14ac:dyDescent="0.25">
      <c r="C105" s="78"/>
      <c r="E105" s="31"/>
      <c r="F105" s="31"/>
      <c r="G105" s="78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</row>
    <row r="106" spans="3:64" ht="20.100000000000001" customHeight="1" x14ac:dyDescent="0.25">
      <c r="C106" s="78"/>
      <c r="E106" s="31"/>
      <c r="F106" s="31"/>
      <c r="G106" s="78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</row>
    <row r="107" spans="3:64" ht="20.100000000000001" customHeight="1" x14ac:dyDescent="0.25">
      <c r="C107" s="78"/>
      <c r="E107" s="31"/>
      <c r="F107" s="31"/>
      <c r="G107" s="78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</row>
    <row r="108" spans="3:64" ht="20.100000000000001" customHeight="1" x14ac:dyDescent="0.25">
      <c r="C108" s="78"/>
      <c r="E108" s="31"/>
      <c r="F108" s="31"/>
      <c r="G108" s="78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</row>
    <row r="109" spans="3:64" ht="20.100000000000001" customHeight="1" x14ac:dyDescent="0.25">
      <c r="C109" s="78"/>
      <c r="E109" s="31"/>
      <c r="F109" s="31"/>
      <c r="G109" s="78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</row>
    <row r="110" spans="3:64" ht="20.100000000000001" customHeight="1" x14ac:dyDescent="0.25">
      <c r="C110" s="78"/>
      <c r="E110" s="31"/>
      <c r="F110" s="31"/>
      <c r="G110" s="78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</row>
    <row r="111" spans="3:64" ht="20.100000000000001" customHeight="1" x14ac:dyDescent="0.25">
      <c r="C111" s="78"/>
      <c r="E111" s="31"/>
      <c r="F111" s="31"/>
      <c r="G111" s="78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</row>
    <row r="112" spans="3:64" ht="20.100000000000001" customHeight="1" x14ac:dyDescent="0.25">
      <c r="C112" s="78"/>
      <c r="E112" s="31"/>
      <c r="F112" s="31"/>
      <c r="G112" s="78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</row>
    <row r="113" spans="3:64" ht="20.100000000000001" customHeight="1" x14ac:dyDescent="0.25">
      <c r="C113" s="78"/>
      <c r="E113" s="31"/>
      <c r="F113" s="31"/>
      <c r="G113" s="78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</row>
    <row r="114" spans="3:64" ht="20.100000000000001" customHeight="1" x14ac:dyDescent="0.25">
      <c r="C114" s="78"/>
      <c r="E114" s="31"/>
      <c r="F114" s="31"/>
      <c r="G114" s="78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</row>
    <row r="115" spans="3:64" ht="20.100000000000001" customHeight="1" x14ac:dyDescent="0.25">
      <c r="C115" s="78"/>
      <c r="E115" s="31"/>
      <c r="F115" s="31"/>
      <c r="G115" s="78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</row>
    <row r="116" spans="3:64" ht="20.100000000000001" customHeight="1" x14ac:dyDescent="0.25">
      <c r="C116" s="78"/>
      <c r="E116" s="31"/>
      <c r="F116" s="31"/>
      <c r="G116" s="78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</row>
    <row r="117" spans="3:64" ht="20.100000000000001" customHeight="1" x14ac:dyDescent="0.25">
      <c r="C117" s="78"/>
      <c r="E117" s="31"/>
      <c r="F117" s="31"/>
      <c r="G117" s="78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</row>
    <row r="118" spans="3:64" ht="20.100000000000001" customHeight="1" x14ac:dyDescent="0.25">
      <c r="C118" s="78"/>
      <c r="E118" s="31"/>
      <c r="F118" s="31"/>
      <c r="G118" s="78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</row>
    <row r="119" spans="3:64" ht="20.100000000000001" customHeight="1" x14ac:dyDescent="0.25">
      <c r="C119" s="78"/>
      <c r="E119" s="31"/>
      <c r="F119" s="31"/>
      <c r="G119" s="78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</row>
    <row r="120" spans="3:64" ht="20.100000000000001" customHeight="1" x14ac:dyDescent="0.25">
      <c r="C120" s="78"/>
      <c r="E120" s="31"/>
      <c r="F120" s="31"/>
      <c r="G120" s="78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</row>
    <row r="121" spans="3:64" ht="20.100000000000001" customHeight="1" x14ac:dyDescent="0.25">
      <c r="C121" s="78"/>
      <c r="E121" s="31"/>
      <c r="F121" s="31"/>
      <c r="G121" s="78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</row>
    <row r="122" spans="3:64" ht="20.100000000000001" customHeight="1" x14ac:dyDescent="0.25">
      <c r="C122" s="78"/>
      <c r="E122" s="31"/>
      <c r="F122" s="31"/>
      <c r="G122" s="78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</row>
    <row r="123" spans="3:64" ht="20.100000000000001" customHeight="1" x14ac:dyDescent="0.25">
      <c r="C123" s="78"/>
      <c r="E123" s="31"/>
      <c r="F123" s="31"/>
      <c r="G123" s="78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</row>
    <row r="124" spans="3:64" ht="20.100000000000001" customHeight="1" x14ac:dyDescent="0.25">
      <c r="C124" s="78"/>
      <c r="E124" s="31"/>
      <c r="F124" s="31"/>
      <c r="G124" s="78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</row>
  </sheetData>
  <mergeCells count="6">
    <mergeCell ref="A1:G1"/>
    <mergeCell ref="A3:A4"/>
    <mergeCell ref="B3:C3"/>
    <mergeCell ref="D3:D4"/>
    <mergeCell ref="E3:F3"/>
    <mergeCell ref="G3:G4"/>
  </mergeCells>
  <printOptions horizontalCentered="1"/>
  <pageMargins left="0" right="0" top="0" bottom="0" header="0.31496062992125984" footer="0.31496062992125984"/>
  <pageSetup paperSize="9" scale="89" orientation="portrait" r:id="rId1"/>
  <ignoredErrors>
    <ignoredError sqref="D5" formula="1"/>
    <ignoredError sqref="E14:F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6"/>
  <sheetViews>
    <sheetView tabSelected="1" zoomScaleNormal="100" workbookViewId="0">
      <selection activeCell="A50" sqref="A50"/>
    </sheetView>
  </sheetViews>
  <sheetFormatPr defaultColWidth="9.140625" defaultRowHeight="18" customHeight="1" x14ac:dyDescent="0.25"/>
  <cols>
    <col min="1" max="1" width="55.42578125" style="31" customWidth="1"/>
    <col min="2" max="2" width="16" style="39" customWidth="1"/>
    <col min="3" max="3" width="15.85546875" style="40" customWidth="1"/>
    <col min="4" max="4" width="14.28515625" style="41" customWidth="1"/>
    <col min="5" max="5" width="18.5703125" style="30" customWidth="1"/>
    <col min="6" max="6" width="12.28515625" style="30" customWidth="1"/>
    <col min="7" max="7" width="16.85546875" style="30" customWidth="1"/>
    <col min="8" max="53" width="9.140625" style="30" customWidth="1"/>
    <col min="54" max="16384" width="9.140625" style="31"/>
  </cols>
  <sheetData>
    <row r="1" spans="1:53" ht="18" customHeight="1" x14ac:dyDescent="0.25">
      <c r="A1" s="132" t="s">
        <v>71</v>
      </c>
      <c r="B1" s="132"/>
      <c r="C1" s="132"/>
      <c r="D1" s="132"/>
    </row>
    <row r="2" spans="1:53" ht="18" customHeight="1" thickBot="1" x14ac:dyDescent="0.3"/>
    <row r="3" spans="1:53" s="26" customFormat="1" ht="18" customHeight="1" thickBot="1" x14ac:dyDescent="0.25">
      <c r="A3" s="122" t="s">
        <v>34</v>
      </c>
      <c r="B3" s="133" t="s">
        <v>57</v>
      </c>
      <c r="C3" s="134"/>
      <c r="D3" s="130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</row>
    <row r="4" spans="1:53" s="26" customFormat="1" ht="18" customHeight="1" thickBot="1" x14ac:dyDescent="0.25">
      <c r="A4" s="123"/>
      <c r="B4" s="35" t="s">
        <v>77</v>
      </c>
      <c r="C4" s="35" t="s">
        <v>78</v>
      </c>
      <c r="D4" s="131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</row>
    <row r="5" spans="1:53" s="26" customFormat="1" ht="18" customHeight="1" x14ac:dyDescent="0.2">
      <c r="A5" s="70" t="s">
        <v>72</v>
      </c>
      <c r="B5" s="71">
        <f>SUM(B6:B7)</f>
        <v>893153.69800000009</v>
      </c>
      <c r="C5" s="71">
        <f>SUM(C6:C7)</f>
        <v>92588.160000000003</v>
      </c>
      <c r="D5" s="72">
        <f>(C5-B5)/B5*100</f>
        <v>-89.633569204569312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</row>
    <row r="6" spans="1:53" s="26" customFormat="1" ht="18" customHeight="1" x14ac:dyDescent="0.2">
      <c r="A6" s="33" t="s">
        <v>29</v>
      </c>
      <c r="B6" s="53">
        <v>718932.82400000002</v>
      </c>
      <c r="C6" s="53">
        <v>45194.781000000003</v>
      </c>
      <c r="D6" s="73">
        <f t="shared" ref="D6:D17" si="0">(C6-B6)/B6*100</f>
        <v>-93.713629494819116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</row>
    <row r="7" spans="1:53" s="26" customFormat="1" ht="18" customHeight="1" thickBot="1" x14ac:dyDescent="0.25">
      <c r="A7" s="74" t="s">
        <v>30</v>
      </c>
      <c r="B7" s="54">
        <v>174220.87400000001</v>
      </c>
      <c r="C7" s="54">
        <v>47393.379000000001</v>
      </c>
      <c r="D7" s="75">
        <f t="shared" si="0"/>
        <v>-72.796957154514104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</row>
    <row r="8" spans="1:53" ht="18" customHeight="1" thickBot="1" x14ac:dyDescent="0.3">
      <c r="A8" s="32" t="s">
        <v>36</v>
      </c>
      <c r="B8" s="49">
        <f>B9</f>
        <v>451976.022</v>
      </c>
      <c r="C8" s="49">
        <f>C9</f>
        <v>881087.76199999999</v>
      </c>
      <c r="D8" s="50">
        <f t="shared" si="0"/>
        <v>94.941262171646784</v>
      </c>
    </row>
    <row r="9" spans="1:53" ht="18" customHeight="1" x14ac:dyDescent="0.25">
      <c r="A9" s="34" t="s">
        <v>39</v>
      </c>
      <c r="B9" s="51">
        <f>SUM(B10,B11,B15)</f>
        <v>451976.022</v>
      </c>
      <c r="C9" s="51">
        <f>SUM(C10,C11,C15)</f>
        <v>881087.76199999999</v>
      </c>
      <c r="D9" s="52">
        <f t="shared" si="0"/>
        <v>94.941262171646784</v>
      </c>
    </row>
    <row r="10" spans="1:53" ht="18" customHeight="1" x14ac:dyDescent="0.25">
      <c r="A10" s="15" t="s">
        <v>17</v>
      </c>
      <c r="B10" s="45">
        <v>71028.899999999994</v>
      </c>
      <c r="C10" s="45">
        <v>0</v>
      </c>
      <c r="D10" s="46">
        <f>(C10-B10)/B10*100</f>
        <v>-100</v>
      </c>
    </row>
    <row r="11" spans="1:53" ht="18" customHeight="1" x14ac:dyDescent="0.25">
      <c r="A11" s="15" t="s">
        <v>32</v>
      </c>
      <c r="B11" s="45">
        <f>SUM(B12:B14)</f>
        <v>89105.3</v>
      </c>
      <c r="C11" s="45">
        <f>SUM(C12:C14)</f>
        <v>518024</v>
      </c>
      <c r="D11" s="46">
        <f t="shared" si="0"/>
        <v>481.36160250849275</v>
      </c>
    </row>
    <row r="12" spans="1:53" ht="18" customHeight="1" x14ac:dyDescent="0.25">
      <c r="A12" s="64" t="s">
        <v>38</v>
      </c>
      <c r="B12" s="65">
        <v>0</v>
      </c>
      <c r="C12" s="65">
        <v>0</v>
      </c>
      <c r="D12" s="66" t="s">
        <v>56</v>
      </c>
    </row>
    <row r="13" spans="1:53" ht="18" customHeight="1" x14ac:dyDescent="0.25">
      <c r="A13" s="64" t="s">
        <v>37</v>
      </c>
      <c r="B13" s="65">
        <v>0</v>
      </c>
      <c r="C13" s="65">
        <v>0</v>
      </c>
      <c r="D13" s="66" t="s">
        <v>56</v>
      </c>
      <c r="G13" s="36"/>
    </row>
    <row r="14" spans="1:53" ht="18" customHeight="1" x14ac:dyDescent="0.25">
      <c r="A14" s="64" t="s">
        <v>40</v>
      </c>
      <c r="B14" s="65">
        <v>89105.3</v>
      </c>
      <c r="C14" s="65">
        <v>518024</v>
      </c>
      <c r="D14" s="66">
        <f t="shared" si="0"/>
        <v>481.36160250849275</v>
      </c>
      <c r="E14" s="29"/>
      <c r="G14" s="36"/>
    </row>
    <row r="15" spans="1:53" ht="18" customHeight="1" x14ac:dyDescent="0.25">
      <c r="A15" s="15" t="s">
        <v>33</v>
      </c>
      <c r="B15" s="45">
        <f>SUM(B16:B18)</f>
        <v>291841.82199999999</v>
      </c>
      <c r="C15" s="45">
        <f>SUM(C16:C18)</f>
        <v>363063.76199999999</v>
      </c>
      <c r="D15" s="46">
        <f t="shared" si="0"/>
        <v>24.404295282942691</v>
      </c>
      <c r="G15" s="36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ht="18" customHeight="1" x14ac:dyDescent="0.25">
      <c r="A16" s="64" t="s">
        <v>38</v>
      </c>
      <c r="B16" s="65">
        <v>55000</v>
      </c>
      <c r="C16" s="65">
        <v>0</v>
      </c>
      <c r="D16" s="66">
        <f t="shared" si="0"/>
        <v>-100</v>
      </c>
      <c r="G16" s="36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ht="18" customHeight="1" x14ac:dyDescent="0.25">
      <c r="A17" s="64" t="s">
        <v>41</v>
      </c>
      <c r="B17" s="67">
        <v>60062.64</v>
      </c>
      <c r="C17" s="65">
        <v>97490.691999999995</v>
      </c>
      <c r="D17" s="66">
        <f t="shared" si="0"/>
        <v>62.315029775580953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ht="18" customHeight="1" x14ac:dyDescent="0.25">
      <c r="A18" s="64" t="s">
        <v>59</v>
      </c>
      <c r="B18" s="67">
        <v>176779.182</v>
      </c>
      <c r="C18" s="65">
        <v>265573.07</v>
      </c>
      <c r="D18" s="66">
        <f>(C18-B18)/B18*100</f>
        <v>50.228701703122489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ht="18" customHeight="1" x14ac:dyDescent="0.25">
      <c r="A19" s="69" t="s">
        <v>60</v>
      </c>
      <c r="B19" s="68">
        <v>0</v>
      </c>
      <c r="C19" s="62">
        <v>0</v>
      </c>
      <c r="D19" s="63" t="s">
        <v>56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ht="18" customHeight="1" x14ac:dyDescent="0.25">
      <c r="A20" s="58" t="s">
        <v>75</v>
      </c>
      <c r="B20" s="57">
        <f>SUM(B21:B25)</f>
        <v>451976.02199999994</v>
      </c>
      <c r="C20" s="57">
        <f>SUM(C21:C25)</f>
        <v>881087.7620000001</v>
      </c>
      <c r="D20" s="59">
        <f>(C20-B20)/B20*100</f>
        <v>94.941262171646841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ht="18" customHeight="1" x14ac:dyDescent="0.25">
      <c r="A21" s="60" t="s">
        <v>58</v>
      </c>
      <c r="B21" s="45">
        <v>258691.54</v>
      </c>
      <c r="C21" s="45">
        <v>148790.69200000001</v>
      </c>
      <c r="D21" s="46">
        <f>(C21-B21)/B21*100</f>
        <v>-42.483356046355439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ht="18" customHeight="1" x14ac:dyDescent="0.25">
      <c r="A22" s="15" t="s">
        <v>42</v>
      </c>
      <c r="B22" s="45">
        <v>178785.55</v>
      </c>
      <c r="C22" s="45">
        <v>701899.49300000002</v>
      </c>
      <c r="D22" s="46">
        <f>(C22-B22)/B22*100</f>
        <v>292.59296570668045</v>
      </c>
      <c r="E22" s="36"/>
      <c r="F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ht="18" customHeight="1" x14ac:dyDescent="0.25">
      <c r="A23" s="15" t="s">
        <v>43</v>
      </c>
      <c r="B23" s="45">
        <v>6000.6</v>
      </c>
      <c r="C23" s="45">
        <v>16822.400000000001</v>
      </c>
      <c r="D23" s="46">
        <f>(C23-B23)/B23*100</f>
        <v>180.34529880345301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ht="18" customHeight="1" x14ac:dyDescent="0.25">
      <c r="A24" s="15" t="s">
        <v>44</v>
      </c>
      <c r="B24" s="45">
        <v>8498.3320000000003</v>
      </c>
      <c r="C24" s="45">
        <v>13575.177</v>
      </c>
      <c r="D24" s="46">
        <f>(C24-B24)/B24*100</f>
        <v>59.739311196597157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ht="18" customHeight="1" x14ac:dyDescent="0.25">
      <c r="A25" s="15" t="s">
        <v>54</v>
      </c>
      <c r="B25" s="45">
        <v>0</v>
      </c>
      <c r="C25" s="45">
        <v>0</v>
      </c>
      <c r="D25" s="46" t="s">
        <v>56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ht="18" customHeight="1" x14ac:dyDescent="0.25">
      <c r="A26" s="58" t="s">
        <v>73</v>
      </c>
      <c r="B26" s="57">
        <f>SUM(B27,B33)</f>
        <v>451976.022</v>
      </c>
      <c r="C26" s="57">
        <f>SUM(C27,C33)</f>
        <v>881087.7620000001</v>
      </c>
      <c r="D26" s="59">
        <f t="shared" ref="D26:D47" si="1">(C26-B26)/B26*100</f>
        <v>94.941262171646827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ht="18" customHeight="1" x14ac:dyDescent="0.25">
      <c r="A27" s="15" t="s">
        <v>45</v>
      </c>
      <c r="B27" s="45">
        <f>SUM(B28:B32)</f>
        <v>197664.07200000001</v>
      </c>
      <c r="C27" s="45">
        <f>SUM(C28:C32)</f>
        <v>315480.837</v>
      </c>
      <c r="D27" s="46">
        <f t="shared" si="1"/>
        <v>59.604542094023024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ht="18" customHeight="1" x14ac:dyDescent="0.25">
      <c r="A28" s="64" t="s">
        <v>31</v>
      </c>
      <c r="B28" s="65">
        <v>28283.472000000002</v>
      </c>
      <c r="C28" s="65">
        <v>250097.943</v>
      </c>
      <c r="D28" s="66">
        <f t="shared" si="1"/>
        <v>784.25474425487789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ht="18" customHeight="1" x14ac:dyDescent="0.25">
      <c r="A29" s="64" t="s">
        <v>46</v>
      </c>
      <c r="B29" s="65">
        <v>113217.60000000001</v>
      </c>
      <c r="C29" s="65">
        <v>62742.894</v>
      </c>
      <c r="D29" s="66">
        <f t="shared" si="1"/>
        <v>-44.582031415610295</v>
      </c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ht="18" customHeight="1" x14ac:dyDescent="0.25">
      <c r="A30" s="64" t="s">
        <v>47</v>
      </c>
      <c r="B30" s="65">
        <v>0</v>
      </c>
      <c r="C30" s="65">
        <v>0</v>
      </c>
      <c r="D30" s="66" t="s">
        <v>56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ht="18" customHeight="1" x14ac:dyDescent="0.25">
      <c r="A31" s="64" t="s">
        <v>48</v>
      </c>
      <c r="B31" s="65">
        <v>56163</v>
      </c>
      <c r="C31" s="65">
        <v>2640</v>
      </c>
      <c r="D31" s="66">
        <f t="shared" si="1"/>
        <v>-95.299396399764973</v>
      </c>
    </row>
    <row r="32" spans="1:53" ht="18" customHeight="1" x14ac:dyDescent="0.25">
      <c r="A32" s="64" t="s">
        <v>55</v>
      </c>
      <c r="B32" s="65">
        <v>0</v>
      </c>
      <c r="C32" s="65">
        <v>0</v>
      </c>
      <c r="D32" s="66" t="s">
        <v>56</v>
      </c>
    </row>
    <row r="33" spans="1:53" ht="18" customHeight="1" x14ac:dyDescent="0.25">
      <c r="A33" s="15" t="s">
        <v>49</v>
      </c>
      <c r="B33" s="45">
        <f>SUM(B34:B37)</f>
        <v>254311.94999999998</v>
      </c>
      <c r="C33" s="45">
        <f>SUM(C34:C37)</f>
        <v>565606.92500000005</v>
      </c>
      <c r="D33" s="46">
        <f t="shared" si="1"/>
        <v>122.40674297845622</v>
      </c>
    </row>
    <row r="34" spans="1:53" ht="18" customHeight="1" x14ac:dyDescent="0.25">
      <c r="A34" s="64" t="s">
        <v>50</v>
      </c>
      <c r="B34" s="65">
        <v>89105.3</v>
      </c>
      <c r="C34" s="65">
        <v>518024</v>
      </c>
      <c r="D34" s="66">
        <f t="shared" si="1"/>
        <v>481.36160250849275</v>
      </c>
    </row>
    <row r="35" spans="1:53" ht="18" customHeight="1" x14ac:dyDescent="0.25">
      <c r="A35" s="64" t="s">
        <v>52</v>
      </c>
      <c r="B35" s="65">
        <v>0</v>
      </c>
      <c r="C35" s="65">
        <v>0</v>
      </c>
      <c r="D35" s="66" t="s">
        <v>56</v>
      </c>
    </row>
    <row r="36" spans="1:53" ht="18" customHeight="1" x14ac:dyDescent="0.25">
      <c r="A36" s="64" t="s">
        <v>51</v>
      </c>
      <c r="B36" s="65">
        <v>55000</v>
      </c>
      <c r="C36" s="65">
        <v>0</v>
      </c>
      <c r="D36" s="66">
        <f t="shared" si="1"/>
        <v>-100</v>
      </c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ht="18" customHeight="1" x14ac:dyDescent="0.25">
      <c r="A37" s="64" t="s">
        <v>53</v>
      </c>
      <c r="B37" s="65">
        <v>110206.65</v>
      </c>
      <c r="C37" s="65">
        <v>47582.925000000003</v>
      </c>
      <c r="D37" s="66">
        <f t="shared" si="1"/>
        <v>-56.823907631708245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ht="18" customHeight="1" x14ac:dyDescent="0.25">
      <c r="A38" s="61" t="s">
        <v>61</v>
      </c>
      <c r="B38" s="57">
        <f>SUM(B39:B42)</f>
        <v>451976.022</v>
      </c>
      <c r="C38" s="57">
        <f>SUM(C39:C42)</f>
        <v>881087.76199999999</v>
      </c>
      <c r="D38" s="59">
        <f t="shared" si="1"/>
        <v>94.941262171646784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ht="18" customHeight="1" x14ac:dyDescent="0.25">
      <c r="A39" s="15" t="s">
        <v>62</v>
      </c>
      <c r="B39" s="45">
        <v>9702.43</v>
      </c>
      <c r="C39" s="45">
        <v>13359.6</v>
      </c>
      <c r="D39" s="46">
        <f t="shared" si="1"/>
        <v>37.693340740412452</v>
      </c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ht="18" customHeight="1" x14ac:dyDescent="0.25">
      <c r="A40" s="15" t="s">
        <v>63</v>
      </c>
      <c r="B40" s="45">
        <v>367895.79200000002</v>
      </c>
      <c r="C40" s="45">
        <v>771601.76199999999</v>
      </c>
      <c r="D40" s="46">
        <f t="shared" si="1"/>
        <v>109.73378298385101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ht="18" customHeight="1" x14ac:dyDescent="0.25">
      <c r="A41" s="15" t="s">
        <v>64</v>
      </c>
      <c r="B41" s="45">
        <v>71777.8</v>
      </c>
      <c r="C41" s="45">
        <v>79304</v>
      </c>
      <c r="D41" s="46">
        <f t="shared" si="1"/>
        <v>10.485414710397919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ht="18" customHeight="1" x14ac:dyDescent="0.25">
      <c r="A42" s="15" t="s">
        <v>83</v>
      </c>
      <c r="B42" s="45">
        <v>2600</v>
      </c>
      <c r="C42" s="45">
        <v>16822.400000000001</v>
      </c>
      <c r="D42" s="46">
        <f t="shared" si="1"/>
        <v>547.01538461538462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ht="18" customHeight="1" x14ac:dyDescent="0.25">
      <c r="A43" s="61" t="s">
        <v>65</v>
      </c>
      <c r="B43" s="57">
        <f>SUM(B44:B47)</f>
        <v>451976.022</v>
      </c>
      <c r="C43" s="57">
        <f>SUM(C44:C47)</f>
        <v>881087.76199999999</v>
      </c>
      <c r="D43" s="59">
        <f t="shared" si="1"/>
        <v>94.941262171646784</v>
      </c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ht="18" customHeight="1" x14ac:dyDescent="0.25">
      <c r="A44" s="37" t="s">
        <v>66</v>
      </c>
      <c r="B44" s="45">
        <v>169629.08199999999</v>
      </c>
      <c r="C44" s="45">
        <v>753597.07</v>
      </c>
      <c r="D44" s="46">
        <f t="shared" si="1"/>
        <v>344.26171568858689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ht="18" customHeight="1" x14ac:dyDescent="0.25">
      <c r="A45" s="37" t="s">
        <v>67</v>
      </c>
      <c r="B45" s="45">
        <v>222284.3</v>
      </c>
      <c r="C45" s="45">
        <v>0</v>
      </c>
      <c r="D45" s="46">
        <f t="shared" si="1"/>
        <v>-100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ht="18" customHeight="1" x14ac:dyDescent="0.25">
      <c r="A46" s="37" t="s">
        <v>68</v>
      </c>
      <c r="B46" s="45">
        <v>0</v>
      </c>
      <c r="C46" s="45">
        <v>30000</v>
      </c>
      <c r="D46" s="76" t="s">
        <v>56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ht="18" customHeight="1" thickBot="1" x14ac:dyDescent="0.3">
      <c r="A47" s="38" t="s">
        <v>69</v>
      </c>
      <c r="B47" s="56">
        <v>60062.64</v>
      </c>
      <c r="C47" s="56">
        <v>97490.691999999995</v>
      </c>
      <c r="D47" s="55">
        <f t="shared" si="1"/>
        <v>62.315029775580953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ht="18" customHeight="1" x14ac:dyDescent="0.25">
      <c r="C48" s="4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2:53" ht="18" customHeight="1" x14ac:dyDescent="0.25">
      <c r="B49" s="41"/>
      <c r="C49" s="4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2:53" ht="18" customHeight="1" x14ac:dyDescent="0.25">
      <c r="C50" s="4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2:53" ht="18" customHeight="1" x14ac:dyDescent="0.25">
      <c r="C51" s="4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2:53" ht="18" customHeight="1" x14ac:dyDescent="0.25">
      <c r="B52" s="41"/>
      <c r="C52" s="4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2:53" ht="18" customHeight="1" x14ac:dyDescent="0.25">
      <c r="B53" s="41"/>
      <c r="C53" s="4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2:53" ht="18" customHeight="1" x14ac:dyDescent="0.25">
      <c r="C54" s="4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2:53" ht="18" customHeight="1" x14ac:dyDescent="0.25">
      <c r="C55" s="4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</row>
    <row r="56" spans="2:53" ht="18" customHeight="1" x14ac:dyDescent="0.25">
      <c r="C56" s="4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</row>
    <row r="57" spans="2:53" ht="18" customHeight="1" x14ac:dyDescent="0.25">
      <c r="C57" s="4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</row>
    <row r="58" spans="2:53" ht="18" customHeight="1" x14ac:dyDescent="0.25">
      <c r="C58" s="4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</row>
    <row r="59" spans="2:53" ht="18" customHeight="1" x14ac:dyDescent="0.25">
      <c r="C59" s="4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</row>
    <row r="60" spans="2:53" ht="18" customHeight="1" x14ac:dyDescent="0.25">
      <c r="C60" s="4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</row>
    <row r="61" spans="2:53" ht="18" customHeight="1" x14ac:dyDescent="0.25">
      <c r="C61" s="4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</row>
    <row r="62" spans="2:53" ht="18" customHeight="1" x14ac:dyDescent="0.25">
      <c r="C62" s="4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</row>
    <row r="63" spans="2:53" ht="18" customHeight="1" x14ac:dyDescent="0.25">
      <c r="C63" s="4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</row>
    <row r="64" spans="2:53" ht="18" customHeight="1" x14ac:dyDescent="0.25">
      <c r="C64" s="4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</row>
    <row r="65" spans="3:53" ht="18" customHeight="1" x14ac:dyDescent="0.25">
      <c r="C65" s="4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</row>
    <row r="66" spans="3:53" ht="18" customHeight="1" x14ac:dyDescent="0.25">
      <c r="C66" s="4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</row>
    <row r="67" spans="3:53" ht="18" customHeight="1" x14ac:dyDescent="0.25">
      <c r="C67" s="4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</row>
    <row r="68" spans="3:53" ht="18" customHeight="1" x14ac:dyDescent="0.25">
      <c r="C68" s="4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</row>
    <row r="69" spans="3:53" ht="18" customHeight="1" x14ac:dyDescent="0.25">
      <c r="C69" s="4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</row>
    <row r="70" spans="3:53" ht="18" customHeight="1" x14ac:dyDescent="0.25">
      <c r="C70" s="4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</row>
    <row r="71" spans="3:53" ht="18" customHeight="1" x14ac:dyDescent="0.25">
      <c r="C71" s="4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</row>
    <row r="72" spans="3:53" ht="18" customHeight="1" x14ac:dyDescent="0.25">
      <c r="C72" s="4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</row>
    <row r="73" spans="3:53" ht="18" customHeight="1" x14ac:dyDescent="0.25">
      <c r="C73" s="4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</row>
    <row r="74" spans="3:53" ht="18" customHeight="1" x14ac:dyDescent="0.25">
      <c r="C74" s="4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</row>
    <row r="75" spans="3:53" ht="18" customHeight="1" x14ac:dyDescent="0.25">
      <c r="C75" s="4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</row>
    <row r="76" spans="3:53" ht="18" customHeight="1" x14ac:dyDescent="0.25">
      <c r="C76" s="4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</row>
    <row r="77" spans="3:53" ht="18" customHeight="1" x14ac:dyDescent="0.25">
      <c r="C77" s="4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</row>
    <row r="78" spans="3:53" ht="18" customHeight="1" x14ac:dyDescent="0.25">
      <c r="C78" s="4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</row>
    <row r="79" spans="3:53" ht="18" customHeight="1" x14ac:dyDescent="0.25">
      <c r="C79" s="4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</row>
    <row r="80" spans="3:53" ht="18" customHeight="1" x14ac:dyDescent="0.25">
      <c r="C80" s="4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</row>
    <row r="81" spans="3:53" ht="18" customHeight="1" x14ac:dyDescent="0.25">
      <c r="C81" s="4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</row>
    <row r="82" spans="3:53" ht="18" customHeight="1" x14ac:dyDescent="0.25">
      <c r="C82" s="4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</row>
    <row r="83" spans="3:53" ht="18" customHeight="1" x14ac:dyDescent="0.25">
      <c r="C83" s="4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</row>
    <row r="84" spans="3:53" ht="18" customHeight="1" x14ac:dyDescent="0.25">
      <c r="C84" s="4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</row>
    <row r="85" spans="3:53" ht="18" customHeight="1" x14ac:dyDescent="0.25">
      <c r="C85" s="4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</row>
    <row r="86" spans="3:53" ht="18" customHeight="1" x14ac:dyDescent="0.25">
      <c r="C86" s="4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</row>
    <row r="87" spans="3:53" ht="18" customHeight="1" x14ac:dyDescent="0.25">
      <c r="C87" s="4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</row>
    <row r="88" spans="3:53" ht="18" customHeight="1" x14ac:dyDescent="0.25">
      <c r="C88" s="4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</row>
    <row r="89" spans="3:53" ht="18" customHeight="1" x14ac:dyDescent="0.25">
      <c r="C89" s="4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</row>
    <row r="90" spans="3:53" ht="18" customHeight="1" x14ac:dyDescent="0.25">
      <c r="C90" s="4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</row>
    <row r="91" spans="3:53" ht="18" customHeight="1" x14ac:dyDescent="0.25">
      <c r="C91" s="4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</row>
    <row r="92" spans="3:53" ht="18" customHeight="1" x14ac:dyDescent="0.25">
      <c r="C92" s="4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</row>
    <row r="93" spans="3:53" ht="18" customHeight="1" x14ac:dyDescent="0.25">
      <c r="C93" s="4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</row>
    <row r="94" spans="3:53" ht="18" customHeight="1" x14ac:dyDescent="0.25">
      <c r="C94" s="4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</row>
    <row r="95" spans="3:53" ht="18" customHeight="1" x14ac:dyDescent="0.25">
      <c r="C95" s="4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3:53" ht="18" customHeight="1" x14ac:dyDescent="0.25">
      <c r="C96" s="4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3:53" ht="18" customHeight="1" x14ac:dyDescent="0.25">
      <c r="C97" s="4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3:53" ht="18" customHeight="1" x14ac:dyDescent="0.25">
      <c r="C98" s="4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3:53" ht="18" customHeight="1" x14ac:dyDescent="0.25">
      <c r="C99" s="4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</row>
    <row r="100" spans="3:53" ht="18" customHeight="1" x14ac:dyDescent="0.25">
      <c r="C100" s="4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</row>
    <row r="101" spans="3:53" ht="18" customHeight="1" x14ac:dyDescent="0.25">
      <c r="C101" s="4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</row>
    <row r="102" spans="3:53" ht="18" customHeight="1" x14ac:dyDescent="0.25">
      <c r="C102" s="4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</row>
    <row r="103" spans="3:53" ht="18" customHeight="1" x14ac:dyDescent="0.25">
      <c r="C103" s="4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</row>
    <row r="104" spans="3:53" ht="18" customHeight="1" x14ac:dyDescent="0.25">
      <c r="C104" s="4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</row>
    <row r="105" spans="3:53" ht="18" customHeight="1" x14ac:dyDescent="0.25">
      <c r="C105" s="4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</row>
    <row r="106" spans="3:53" ht="18" customHeight="1" x14ac:dyDescent="0.25">
      <c r="C106" s="4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</row>
    <row r="107" spans="3:53" ht="18" customHeight="1" x14ac:dyDescent="0.25">
      <c r="C107" s="4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</row>
    <row r="108" spans="3:53" ht="18" customHeight="1" x14ac:dyDescent="0.25">
      <c r="C108" s="4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</row>
    <row r="109" spans="3:53" ht="18" customHeight="1" x14ac:dyDescent="0.25">
      <c r="C109" s="4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</row>
    <row r="110" spans="3:53" ht="18" customHeight="1" x14ac:dyDescent="0.25">
      <c r="C110" s="4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</row>
    <row r="111" spans="3:53" ht="18" customHeight="1" x14ac:dyDescent="0.25">
      <c r="C111" s="4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</row>
    <row r="112" spans="3:53" ht="18" customHeight="1" x14ac:dyDescent="0.25">
      <c r="C112" s="4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</row>
    <row r="113" spans="3:53" ht="18" customHeight="1" x14ac:dyDescent="0.25">
      <c r="C113" s="4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</row>
    <row r="114" spans="3:53" ht="18" customHeight="1" x14ac:dyDescent="0.25">
      <c r="C114" s="4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</row>
    <row r="115" spans="3:53" ht="18" customHeight="1" x14ac:dyDescent="0.25">
      <c r="C115" s="4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</row>
    <row r="116" spans="3:53" ht="18" customHeight="1" x14ac:dyDescent="0.25">
      <c r="C116" s="4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</row>
    <row r="117" spans="3:53" ht="18" customHeight="1" x14ac:dyDescent="0.25">
      <c r="C117" s="4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</row>
    <row r="118" spans="3:53" ht="18" customHeight="1" x14ac:dyDescent="0.25">
      <c r="C118" s="4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</row>
    <row r="119" spans="3:53" ht="18" customHeight="1" x14ac:dyDescent="0.25">
      <c r="C119" s="4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</row>
    <row r="120" spans="3:53" ht="18" customHeight="1" x14ac:dyDescent="0.25">
      <c r="C120" s="4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</row>
    <row r="121" spans="3:53" ht="18" customHeight="1" x14ac:dyDescent="0.25">
      <c r="C121" s="4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</row>
    <row r="122" spans="3:53" ht="18" customHeight="1" x14ac:dyDescent="0.25">
      <c r="C122" s="4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</row>
    <row r="123" spans="3:53" ht="18" customHeight="1" x14ac:dyDescent="0.25">
      <c r="C123" s="4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</row>
    <row r="124" spans="3:53" ht="18" customHeight="1" x14ac:dyDescent="0.25">
      <c r="C124" s="4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</row>
    <row r="125" spans="3:53" ht="18" customHeight="1" x14ac:dyDescent="0.25">
      <c r="C125" s="4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</row>
    <row r="126" spans="3:53" ht="18" customHeight="1" x14ac:dyDescent="0.25">
      <c r="C126" s="4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</row>
    <row r="127" spans="3:53" ht="18" customHeight="1" x14ac:dyDescent="0.25">
      <c r="C127" s="4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</row>
    <row r="128" spans="3:53" ht="18" customHeight="1" x14ac:dyDescent="0.25">
      <c r="C128" s="4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</row>
    <row r="129" spans="3:53" ht="18" customHeight="1" x14ac:dyDescent="0.25">
      <c r="C129" s="4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</row>
    <row r="130" spans="3:53" ht="18" customHeight="1" x14ac:dyDescent="0.25">
      <c r="C130" s="4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</row>
    <row r="131" spans="3:53" ht="18" customHeight="1" x14ac:dyDescent="0.25">
      <c r="C131" s="4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</row>
    <row r="132" spans="3:53" ht="18" customHeight="1" x14ac:dyDescent="0.25">
      <c r="C132" s="4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</row>
    <row r="133" spans="3:53" ht="18" customHeight="1" x14ac:dyDescent="0.25">
      <c r="C133" s="4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</row>
    <row r="134" spans="3:53" ht="18" customHeight="1" x14ac:dyDescent="0.25">
      <c r="C134" s="4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</row>
    <row r="135" spans="3:53" ht="18" customHeight="1" x14ac:dyDescent="0.25">
      <c r="C135" s="4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</row>
    <row r="136" spans="3:53" ht="18" customHeight="1" x14ac:dyDescent="0.25">
      <c r="C136" s="4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</row>
    <row r="137" spans="3:53" ht="18" customHeight="1" x14ac:dyDescent="0.25">
      <c r="C137" s="4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</row>
    <row r="138" spans="3:53" ht="18" customHeight="1" x14ac:dyDescent="0.25">
      <c r="C138" s="4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</row>
    <row r="139" spans="3:53" ht="18" customHeight="1" x14ac:dyDescent="0.25">
      <c r="C139" s="4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</row>
    <row r="140" spans="3:53" ht="18" customHeight="1" x14ac:dyDescent="0.25">
      <c r="C140" s="4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</row>
    <row r="141" spans="3:53" ht="18" customHeight="1" x14ac:dyDescent="0.25">
      <c r="C141" s="4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</row>
    <row r="142" spans="3:53" ht="18" customHeight="1" x14ac:dyDescent="0.25">
      <c r="C142" s="4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</row>
    <row r="143" spans="3:53" ht="18" customHeight="1" x14ac:dyDescent="0.25">
      <c r="C143" s="4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</row>
    <row r="144" spans="3:53" ht="18" customHeight="1" x14ac:dyDescent="0.25">
      <c r="C144" s="4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</row>
    <row r="145" spans="3:53" ht="18" customHeight="1" x14ac:dyDescent="0.25">
      <c r="C145" s="4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</row>
    <row r="146" spans="3:53" ht="18" customHeight="1" x14ac:dyDescent="0.25">
      <c r="C146" s="4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</row>
  </sheetData>
  <mergeCells count="4">
    <mergeCell ref="A1:D1"/>
    <mergeCell ref="A3:A4"/>
    <mergeCell ref="B3:C3"/>
    <mergeCell ref="D3:D4"/>
  </mergeCells>
  <printOptions horizontalCentered="1"/>
  <pageMargins left="0" right="0" top="0" bottom="0" header="0" footer="0"/>
  <pageSetup paperSize="9" orientation="portrait" r:id="rId1"/>
  <ignoredErrors>
    <ignoredError sqref="B15:C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Итоги квартала</vt:lpstr>
      <vt:lpstr>Эмиссия ЦБ (объемы) на 01.04.18</vt:lpstr>
      <vt:lpstr>Эмитенты,выпуски ЦБ на 01.04.18</vt:lpstr>
      <vt:lpstr>Эмиссия ЦБ (объемы) за 1кв2018</vt:lpstr>
    </vt:vector>
  </TitlesOfParts>
  <Company>BCSE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2018-04-20T11:23:50Z</cp:lastPrinted>
  <dcterms:created xsi:type="dcterms:W3CDTF">2006-09-15T06:12:44Z</dcterms:created>
  <dcterms:modified xsi:type="dcterms:W3CDTF">2018-04-20T13:41:51Z</dcterms:modified>
</cp:coreProperties>
</file>